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19620" windowHeight="21540" tabRatio="500" activeTab="0"/>
  </bookViews>
  <sheets>
    <sheet name="Conto del bilancio_Entrate_21" sheetId="1" r:id="rId1"/>
    <sheet name="Conto del bilancio_Uscite_21" sheetId="2" r:id="rId2"/>
    <sheet name="Situazione amministrativa_21" sheetId="3" r:id="rId3"/>
  </sheets>
  <definedNames>
    <definedName name="_xlnm.Print_Area" localSheetId="0">'Conto del bilancio_Entrate_21'!$A$1:$O$46</definedName>
    <definedName name="_xlnm.Print_Area" localSheetId="1">'Conto del bilancio_Uscite_21'!$A$1:$O$64</definedName>
    <definedName name="_xlnm.Print_Area" localSheetId="2">'Situazione amministrativa_21'!$A$1:$G$39</definedName>
    <definedName name="Excel_BuiltIn_Print_Area" localSheetId="0">'Conto del bilancio_Entrate_21'!$A$1:$O$46</definedName>
    <definedName name="Excel_BuiltIn_Print_Area" localSheetId="1">'Conto del bilancio_Uscite_21'!$A$1:$O$64</definedName>
    <definedName name="Excel_BuiltIn_Print_Area" localSheetId="2">'Situazione amministrativa_21'!$A$1:$G$39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" authorId="0">
      <text>
        <r>
          <rPr>
            <sz val="10"/>
            <color indexed="8"/>
            <rFont val="Arial Unicode MS"/>
            <family val="2"/>
          </rPr>
          <t xml:space="preserve">integrazione del preventivo
</t>
        </r>
      </text>
    </comment>
  </commentList>
</comments>
</file>

<file path=xl/sharedStrings.xml><?xml version="1.0" encoding="utf-8"?>
<sst xmlns="http://schemas.openxmlformats.org/spreadsheetml/2006/main" count="214" uniqueCount="123">
  <si>
    <t>ENTRATE</t>
  </si>
  <si>
    <t>GESTIONE DI COMPETENZA</t>
  </si>
  <si>
    <t>GESTIONE DEI RESIDUI</t>
  </si>
  <si>
    <t>GESTIONE CASSA</t>
  </si>
  <si>
    <t>CODICE</t>
  </si>
  <si>
    <t>DESCRIZIONE</t>
  </si>
  <si>
    <t>PREVISIONI</t>
  </si>
  <si>
    <t>SOMME ACCERTATE</t>
  </si>
  <si>
    <t>SCOSTAMENTO</t>
  </si>
  <si>
    <t>INIZIALI</t>
  </si>
  <si>
    <t>VARIAZIONI</t>
  </si>
  <si>
    <t>RISCOSSI</t>
  </si>
  <si>
    <t>DA RISCUOTERE</t>
  </si>
  <si>
    <t>RESIDUI ATTIVI FINALI</t>
  </si>
  <si>
    <t>TOTALE INCASSATO</t>
  </si>
  <si>
    <t>DEFINITIVE</t>
  </si>
  <si>
    <t>ACCERTATO</t>
  </si>
  <si>
    <t>INCASSATO</t>
  </si>
  <si>
    <t>DA INCASSARE</t>
  </si>
  <si>
    <t>a</t>
  </si>
  <si>
    <t>b</t>
  </si>
  <si>
    <t>c=(a+b)</t>
  </si>
  <si>
    <t>d</t>
  </si>
  <si>
    <t>e</t>
  </si>
  <si>
    <t>f=(d-e)</t>
  </si>
  <si>
    <t>g=(d-c)</t>
  </si>
  <si>
    <t>h</t>
  </si>
  <si>
    <t>i</t>
  </si>
  <si>
    <t>l</t>
  </si>
  <si>
    <t>m=(h+i-l)</t>
  </si>
  <si>
    <t>n=(f+m)</t>
  </si>
  <si>
    <t>o=(e+l)</t>
  </si>
  <si>
    <t>Avanzo di amm. Iniziale</t>
  </si>
  <si>
    <t>Avanzo di cassa</t>
  </si>
  <si>
    <t>Entrate Correnti -Titolo I</t>
  </si>
  <si>
    <t>Quote iscrizione</t>
  </si>
  <si>
    <t>Quote iscrizione eccedenti</t>
  </si>
  <si>
    <t>Crediti verso erario</t>
  </si>
  <si>
    <t>Sanzioni</t>
  </si>
  <si>
    <t>Sopravvenienze</t>
  </si>
  <si>
    <t>Totale Titolo I</t>
  </si>
  <si>
    <t>o</t>
  </si>
  <si>
    <t>Entrate c/Capitale -Titolo II</t>
  </si>
  <si>
    <t>Alienazione val mob</t>
  </si>
  <si>
    <t xml:space="preserve"> -</t>
  </si>
  <si>
    <t>Totale Titolo II</t>
  </si>
  <si>
    <t>Partite di Giro - Titolo III</t>
  </si>
  <si>
    <t>Entrate di Terzi</t>
  </si>
  <si>
    <t>Totale Titolo III</t>
  </si>
  <si>
    <t>TOTALE ENTRATE</t>
  </si>
  <si>
    <t>Risultato di esercizio</t>
  </si>
  <si>
    <t>Avanzo/Disavanzo di esercizio</t>
  </si>
  <si>
    <t>Risultato di cassa di esercizio</t>
  </si>
  <si>
    <t>TOTALE GENERALE</t>
  </si>
  <si>
    <t>FONDO DI AMMINISTRAZIONE FINALE</t>
  </si>
  <si>
    <t>FONDO DI CASSA FINALE</t>
  </si>
  <si>
    <t>SOMME IMPEGNATE</t>
  </si>
  <si>
    <t>PAGATI</t>
  </si>
  <si>
    <t>DA PAGARE</t>
  </si>
  <si>
    <t>RESIDUI PASSIVI FINALI</t>
  </si>
  <si>
    <t>TOTALE PAGATO</t>
  </si>
  <si>
    <t>IMPEGNATO</t>
  </si>
  <si>
    <t>PAGATO</t>
  </si>
  <si>
    <t>TOTALE USCITE</t>
  </si>
  <si>
    <t>USCITE</t>
  </si>
  <si>
    <t>avanzo amministr. iniziale</t>
  </si>
  <si>
    <t>Uscite Correnti -Titolo I</t>
  </si>
  <si>
    <t>Affitto sede</t>
  </si>
  <si>
    <t>Premio assicurativo</t>
  </si>
  <si>
    <t>Caducei e targhe</t>
  </si>
  <si>
    <t>Cancelleria e spese ufficio</t>
  </si>
  <si>
    <t>Iscrizione CUP</t>
  </si>
  <si>
    <t>Aggiornamento profes.</t>
  </si>
  <si>
    <t>Elezioni consiglio / ENPAV</t>
  </si>
  <si>
    <t>Quote FNOVI</t>
  </si>
  <si>
    <t>Informatizzazione e arredo</t>
  </si>
  <si>
    <t>Posta certificata e sito</t>
  </si>
  <si>
    <t>Spese legali</t>
  </si>
  <si>
    <t>Spese Postali</t>
  </si>
  <si>
    <t>Spese Banca</t>
  </si>
  <si>
    <t>Imposte e tasse</t>
  </si>
  <si>
    <t>Rimborsi Consiglio</t>
  </si>
  <si>
    <t>Rimborsi quote iscrizione</t>
  </si>
  <si>
    <t>Spese telefoniche</t>
  </si>
  <si>
    <t>Energia elettrica</t>
  </si>
  <si>
    <t>Spese commercialista</t>
  </si>
  <si>
    <t>Spese omaggi straord.</t>
  </si>
  <si>
    <t>Omaggi/spese rappresent.</t>
  </si>
  <si>
    <t>Tot. Uscite Correnti</t>
  </si>
  <si>
    <t>Uscite Non Correnti -Titolo I</t>
  </si>
  <si>
    <t>Spese man.straordinaria</t>
  </si>
  <si>
    <t>Spese man.straor. Impianti</t>
  </si>
  <si>
    <t>Fondo riserva-Dep Cauzionali</t>
  </si>
  <si>
    <t>Tot. Uscite Non Correnti</t>
  </si>
  <si>
    <t>Spese c/Capitale -Titolo II</t>
  </si>
  <si>
    <t>Acquisto valori mobiliari</t>
  </si>
  <si>
    <t>Uscite conto Terzi</t>
  </si>
  <si>
    <t>SITUAZIONE AMMINISTRATIVA</t>
  </si>
  <si>
    <t>Consistenza della cassa all'inizio dell'esercizio</t>
  </si>
  <si>
    <t>in c/competenza</t>
  </si>
  <si>
    <t>Riscossioni</t>
  </si>
  <si>
    <t>in c/residui</t>
  </si>
  <si>
    <t>Pagamenti</t>
  </si>
  <si>
    <t>Consistenza della cassa alla fine dell'esercizio</t>
  </si>
  <si>
    <t>degli esercizi precedenti</t>
  </si>
  <si>
    <t>Residui attivi</t>
  </si>
  <si>
    <t>dell'esercizio</t>
  </si>
  <si>
    <t>Residui passivi</t>
  </si>
  <si>
    <t>Avanzo</t>
  </si>
  <si>
    <t>d'amministrazione alla fine dell'esercizio</t>
  </si>
  <si>
    <t>Disavanzo</t>
  </si>
  <si>
    <t>L'utilizzazione dell'avanzo di amministrazione per l'esercizio N +1 risulta così prevista:</t>
  </si>
  <si>
    <t>Parte vincolata</t>
  </si>
  <si>
    <t>Trattamento di fine rapporto</t>
  </si>
  <si>
    <t>Fondi rischi</t>
  </si>
  <si>
    <t>Totale parte vincolata</t>
  </si>
  <si>
    <t>Parte disponibile</t>
  </si>
  <si>
    <t>Totale parte disponibile</t>
  </si>
  <si>
    <t>Totale Risultato di amministrazione</t>
  </si>
  <si>
    <t>CONTO DEL BILANCIO 2021</t>
  </si>
  <si>
    <t>Parte di cui  si prevede l'utilizzazione nell'esercizio 2022</t>
  </si>
  <si>
    <t>Parte di cui non si prevede l'utilizzazione nell'esercizio 2022</t>
  </si>
  <si>
    <t>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</si>
</sst>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410]\ * #,##0.00\ ;\-[$€-410]\ * #,##0.00\ ;[$€-410]\ * \-#\ "/>
    <numFmt numFmtId="167" formatCode="* #,##0.00\ ;\-* #,##0.00\ ;* \-#\ ;@\ "/>
    <numFmt numFmtId="168" formatCode="[$€-410]\ #,##0.00;[Red]\-[$€-410]\ #,##0.00"/>
    <numFmt numFmtId="169" formatCode="[$€-410]\ * #,##0.00\ ;\-[$€-410]\ * #,##0.00\ ;[$€-410]\ * \-#\ ;@\ "/>
    <numFmt numFmtId="170" formatCode="#,##0.00\ [$€-410];[Red]\-#,##0.00\ [$€-410]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</numFmts>
  <fonts count="56">
    <font>
      <sz val="10"/>
      <name val="Arial Unicode MS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"/>
      <family val="2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0"/>
      <name val="Arial Unicode MS"/>
      <family val="2"/>
    </font>
    <font>
      <u val="single"/>
      <sz val="10"/>
      <color indexed="25"/>
      <name val="Arial Unicode MS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 Unicode MS"/>
      <family val="2"/>
    </font>
    <font>
      <u val="single"/>
      <sz val="10"/>
      <color theme="11"/>
      <name val="Arial Unicode MS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6" fontId="1" fillId="0" borderId="0" applyFill="0" applyBorder="0" applyAlignment="0" applyProtection="0"/>
    <xf numFmtId="0" fontId="42" fillId="28" borderId="1" applyNumberFormat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0" borderId="11" xfId="46" applyNumberFormat="1" applyFont="1" applyFill="1" applyBorder="1" applyAlignment="1" applyProtection="1">
      <alignment horizontal="center" vertical="center"/>
      <protection/>
    </xf>
    <xf numFmtId="49" fontId="5" fillId="0" borderId="12" xfId="46" applyNumberFormat="1" applyFont="1" applyFill="1" applyBorder="1" applyAlignment="1" applyProtection="1">
      <alignment horizontal="center" vertical="center"/>
      <protection/>
    </xf>
    <xf numFmtId="49" fontId="5" fillId="0" borderId="13" xfId="46" applyNumberFormat="1" applyFont="1" applyFill="1" applyBorder="1" applyAlignment="1" applyProtection="1">
      <alignment horizontal="center" vertical="center"/>
      <protection/>
    </xf>
    <xf numFmtId="49" fontId="5" fillId="0" borderId="14" xfId="46" applyNumberFormat="1" applyFont="1" applyFill="1" applyBorder="1" applyAlignment="1" applyProtection="1">
      <alignment horizontal="center" vertical="center"/>
      <protection/>
    </xf>
    <xf numFmtId="49" fontId="5" fillId="0" borderId="15" xfId="46" applyNumberFormat="1" applyFont="1" applyFill="1" applyBorder="1" applyAlignment="1" applyProtection="1">
      <alignment horizontal="center" vertical="center"/>
      <protection/>
    </xf>
    <xf numFmtId="49" fontId="5" fillId="0" borderId="16" xfId="46" applyNumberFormat="1" applyFont="1" applyFill="1" applyBorder="1" applyAlignment="1" applyProtection="1">
      <alignment horizontal="center" vertical="center"/>
      <protection/>
    </xf>
    <xf numFmtId="49" fontId="5" fillId="0" borderId="17" xfId="46" applyNumberFormat="1" applyFont="1" applyFill="1" applyBorder="1" applyAlignment="1" applyProtection="1">
      <alignment horizontal="center" vertical="center"/>
      <protection/>
    </xf>
    <xf numFmtId="49" fontId="5" fillId="0" borderId="18" xfId="46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/>
    </xf>
    <xf numFmtId="4" fontId="6" fillId="0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38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0" borderId="39" xfId="0" applyFont="1" applyBorder="1" applyAlignment="1">
      <alignment horizontal="center"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4" fontId="1" fillId="33" borderId="31" xfId="0" applyNumberFormat="1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4" fontId="1" fillId="0" borderId="49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0" fontId="3" fillId="0" borderId="56" xfId="0" applyFont="1" applyBorder="1" applyAlignment="1">
      <alignment horizontal="center"/>
    </xf>
    <xf numFmtId="4" fontId="1" fillId="0" borderId="57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/>
    </xf>
    <xf numFmtId="4" fontId="7" fillId="0" borderId="58" xfId="0" applyNumberFormat="1" applyFont="1" applyFill="1" applyBorder="1" applyAlignment="1">
      <alignment horizontal="right"/>
    </xf>
    <xf numFmtId="4" fontId="7" fillId="0" borderId="59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4" fontId="1" fillId="0" borderId="62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1" fillId="0" borderId="64" xfId="0" applyFont="1" applyBorder="1" applyAlignment="1">
      <alignment horizontal="center"/>
    </xf>
    <xf numFmtId="4" fontId="1" fillId="0" borderId="58" xfId="0" applyNumberFormat="1" applyFont="1" applyFill="1" applyBorder="1" applyAlignment="1">
      <alignment/>
    </xf>
    <xf numFmtId="4" fontId="1" fillId="0" borderId="65" xfId="0" applyNumberFormat="1" applyFont="1" applyFill="1" applyBorder="1" applyAlignment="1">
      <alignment horizontal="right"/>
    </xf>
    <xf numFmtId="4" fontId="1" fillId="0" borderId="66" xfId="0" applyNumberFormat="1" applyFont="1" applyFill="1" applyBorder="1" applyAlignment="1">
      <alignment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horizontal="center"/>
    </xf>
    <xf numFmtId="4" fontId="2" fillId="0" borderId="69" xfId="0" applyNumberFormat="1" applyFont="1" applyFill="1" applyBorder="1" applyAlignment="1">
      <alignment/>
    </xf>
    <xf numFmtId="4" fontId="1" fillId="0" borderId="70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4" fontId="2" fillId="0" borderId="74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49" fontId="5" fillId="0" borderId="38" xfId="46" applyNumberFormat="1" applyFont="1" applyFill="1" applyBorder="1" applyAlignment="1" applyProtection="1">
      <alignment horizontal="center" vertical="center"/>
      <protection/>
    </xf>
    <xf numFmtId="49" fontId="5" fillId="0" borderId="31" xfId="46" applyNumberFormat="1" applyFont="1" applyFill="1" applyBorder="1" applyAlignment="1" applyProtection="1">
      <alignment horizontal="center" vertical="center"/>
      <protection/>
    </xf>
    <xf numFmtId="49" fontId="5" fillId="0" borderId="32" xfId="46" applyNumberFormat="1" applyFont="1" applyFill="1" applyBorder="1" applyAlignment="1" applyProtection="1">
      <alignment horizontal="center" vertical="center"/>
      <protection/>
    </xf>
    <xf numFmtId="49" fontId="5" fillId="0" borderId="33" xfId="46" applyNumberFormat="1" applyFont="1" applyFill="1" applyBorder="1" applyAlignment="1" applyProtection="1">
      <alignment horizontal="center" vertical="center"/>
      <protection/>
    </xf>
    <xf numFmtId="49" fontId="5" fillId="0" borderId="34" xfId="46" applyNumberFormat="1" applyFont="1" applyFill="1" applyBorder="1" applyAlignment="1" applyProtection="1">
      <alignment horizontal="center" vertical="center"/>
      <protection/>
    </xf>
    <xf numFmtId="49" fontId="5" fillId="0" borderId="35" xfId="46" applyNumberFormat="1" applyFont="1" applyFill="1" applyBorder="1" applyAlignment="1" applyProtection="1">
      <alignment horizontal="center" vertical="center"/>
      <protection/>
    </xf>
    <xf numFmtId="49" fontId="5" fillId="0" borderId="36" xfId="46" applyNumberFormat="1" applyFont="1" applyFill="1" applyBorder="1" applyAlignment="1" applyProtection="1">
      <alignment horizontal="center" vertical="center"/>
      <protection/>
    </xf>
    <xf numFmtId="49" fontId="5" fillId="0" borderId="37" xfId="46" applyNumberFormat="1" applyFont="1" applyFill="1" applyBorder="1" applyAlignment="1" applyProtection="1">
      <alignment horizontal="center" vertical="center"/>
      <protection/>
    </xf>
    <xf numFmtId="4" fontId="2" fillId="0" borderId="5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33" borderId="38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75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4" fontId="1" fillId="0" borderId="69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4" fontId="1" fillId="0" borderId="7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79" xfId="0" applyFont="1" applyBorder="1" applyAlignment="1">
      <alignment/>
    </xf>
    <xf numFmtId="166" fontId="9" fillId="0" borderId="79" xfId="44" applyFont="1" applyFill="1" applyBorder="1" applyAlignment="1" applyProtection="1">
      <alignment/>
      <protection/>
    </xf>
    <xf numFmtId="166" fontId="9" fillId="0" borderId="26" xfId="44" applyFont="1" applyFill="1" applyBorder="1" applyAlignment="1" applyProtection="1">
      <alignment/>
      <protection/>
    </xf>
    <xf numFmtId="166" fontId="9" fillId="0" borderId="0" xfId="44" applyFont="1" applyFill="1" applyBorder="1" applyAlignment="1" applyProtection="1">
      <alignment/>
      <protection/>
    </xf>
    <xf numFmtId="166" fontId="9" fillId="34" borderId="80" xfId="44" applyFont="1" applyFill="1" applyBorder="1" applyAlignment="1" applyProtection="1">
      <alignment/>
      <protection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35" xfId="44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66" fontId="9" fillId="34" borderId="0" xfId="44" applyFont="1" applyFill="1" applyBorder="1" applyAlignment="1" applyProtection="1">
      <alignment/>
      <protection/>
    </xf>
    <xf numFmtId="166" fontId="9" fillId="34" borderId="81" xfId="44" applyFont="1" applyFill="1" applyBorder="1" applyAlignment="1" applyProtection="1">
      <alignment/>
      <protection/>
    </xf>
    <xf numFmtId="166" fontId="9" fillId="0" borderId="80" xfId="44" applyFont="1" applyFill="1" applyBorder="1" applyAlignment="1" applyProtection="1">
      <alignment/>
      <protection/>
    </xf>
    <xf numFmtId="166" fontId="11" fillId="0" borderId="80" xfId="44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9" fillId="0" borderId="0" xfId="44" applyNumberFormat="1" applyFont="1" applyFill="1" applyBorder="1" applyAlignment="1" applyProtection="1">
      <alignment/>
      <protection/>
    </xf>
    <xf numFmtId="166" fontId="10" fillId="0" borderId="54" xfId="44" applyFont="1" applyFill="1" applyBorder="1" applyAlignment="1" applyProtection="1">
      <alignment/>
      <protection/>
    </xf>
    <xf numFmtId="0" fontId="10" fillId="0" borderId="82" xfId="0" applyFont="1" applyBorder="1" applyAlignment="1">
      <alignment horizontal="center"/>
    </xf>
    <xf numFmtId="0" fontId="9" fillId="0" borderId="83" xfId="0" applyFont="1" applyBorder="1" applyAlignment="1">
      <alignment/>
    </xf>
    <xf numFmtId="0" fontId="9" fillId="0" borderId="46" xfId="0" applyFont="1" applyBorder="1" applyAlignment="1">
      <alignment/>
    </xf>
    <xf numFmtId="167" fontId="12" fillId="0" borderId="0" xfId="46" applyFont="1" applyFill="1" applyBorder="1" applyAlignment="1" applyProtection="1">
      <alignment/>
      <protection/>
    </xf>
    <xf numFmtId="0" fontId="1" fillId="0" borderId="79" xfId="0" applyFont="1" applyBorder="1" applyAlignment="1">
      <alignment/>
    </xf>
    <xf numFmtId="0" fontId="1" fillId="0" borderId="79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0" fillId="0" borderId="30" xfId="0" applyFont="1" applyBorder="1" applyAlignment="1">
      <alignment/>
    </xf>
    <xf numFmtId="0" fontId="9" fillId="0" borderId="0" xfId="0" applyFont="1" applyBorder="1" applyAlignment="1">
      <alignment horizontal="right"/>
    </xf>
    <xf numFmtId="166" fontId="9" fillId="33" borderId="41" xfId="44" applyFont="1" applyFill="1" applyBorder="1" applyAlignment="1" applyProtection="1">
      <alignment/>
      <protection/>
    </xf>
    <xf numFmtId="166" fontId="9" fillId="0" borderId="31" xfId="44" applyFont="1" applyFill="1" applyBorder="1" applyAlignment="1" applyProtection="1">
      <alignment/>
      <protection/>
    </xf>
    <xf numFmtId="0" fontId="1" fillId="0" borderId="30" xfId="0" applyFont="1" applyBorder="1" applyAlignment="1">
      <alignment/>
    </xf>
    <xf numFmtId="166" fontId="9" fillId="0" borderId="84" xfId="44" applyFont="1" applyFill="1" applyBorder="1" applyAlignment="1" applyProtection="1">
      <alignment/>
      <protection/>
    </xf>
    <xf numFmtId="0" fontId="9" fillId="0" borderId="31" xfId="0" applyFont="1" applyBorder="1" applyAlignment="1">
      <alignment horizontal="right"/>
    </xf>
    <xf numFmtId="166" fontId="9" fillId="0" borderId="41" xfId="44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166" fontId="13" fillId="0" borderId="84" xfId="44" applyFont="1" applyFill="1" applyBorder="1" applyAlignment="1" applyProtection="1">
      <alignment/>
      <protection/>
    </xf>
    <xf numFmtId="0" fontId="10" fillId="0" borderId="85" xfId="0" applyFont="1" applyBorder="1" applyAlignment="1">
      <alignment/>
    </xf>
    <xf numFmtId="0" fontId="1" fillId="0" borderId="83" xfId="0" applyFont="1" applyBorder="1" applyAlignment="1">
      <alignment/>
    </xf>
    <xf numFmtId="169" fontId="10" fillId="0" borderId="86" xfId="0" applyNumberFormat="1" applyFont="1" applyBorder="1" applyAlignment="1">
      <alignment horizontal="right"/>
    </xf>
    <xf numFmtId="0" fontId="1" fillId="35" borderId="0" xfId="0" applyFont="1" applyFill="1" applyBorder="1" applyAlignment="1">
      <alignment/>
    </xf>
    <xf numFmtId="0" fontId="6" fillId="0" borderId="0" xfId="0" applyFont="1" applyAlignment="1">
      <alignment/>
    </xf>
    <xf numFmtId="4" fontId="54" fillId="0" borderId="0" xfId="0" applyNumberFormat="1" applyFont="1" applyAlignment="1">
      <alignment/>
    </xf>
    <xf numFmtId="166" fontId="9" fillId="33" borderId="41" xfId="44" applyFont="1" applyFill="1" applyBorder="1" applyAlignment="1" applyProtection="1">
      <alignment horizontal="right"/>
      <protection/>
    </xf>
    <xf numFmtId="166" fontId="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0" fontId="3" fillId="0" borderId="87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1" fillId="0" borderId="91" xfId="0" applyNumberFormat="1" applyFont="1" applyFill="1" applyBorder="1" applyAlignment="1">
      <alignment horizontal="center" vertical="center"/>
    </xf>
    <xf numFmtId="4" fontId="1" fillId="0" borderId="70" xfId="0" applyNumberFormat="1" applyFont="1" applyFill="1" applyBorder="1" applyAlignment="1">
      <alignment horizontal="right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3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="113" zoomScaleNormal="113" zoomScalePageLayoutView="0" workbookViewId="0" topLeftCell="A1">
      <pane ySplit="8" topLeftCell="A9" activePane="bottomLeft" state="frozen"/>
      <selection pane="topLeft" activeCell="A1" sqref="A1"/>
      <selection pane="bottomLeft" activeCell="R37" sqref="R37"/>
    </sheetView>
  </sheetViews>
  <sheetFormatPr defaultColWidth="8.57421875" defaultRowHeight="12.75" customHeight="1"/>
  <cols>
    <col min="1" max="1" width="3.421875" style="1" customWidth="1"/>
    <col min="2" max="2" width="22.421875" style="2" customWidth="1"/>
    <col min="3" max="3" width="12.421875" style="3" customWidth="1"/>
    <col min="4" max="5" width="10.421875" style="3" customWidth="1"/>
    <col min="6" max="6" width="11.421875" style="3" customWidth="1"/>
    <col min="7" max="7" width="10.421875" style="3" customWidth="1"/>
    <col min="8" max="8" width="12.421875" style="3" customWidth="1"/>
    <col min="9" max="9" width="11.00390625" style="3" bestFit="1" customWidth="1"/>
    <col min="10" max="10" width="11.421875" style="3" customWidth="1"/>
    <col min="11" max="12" width="10.421875" style="3" customWidth="1"/>
    <col min="13" max="13" width="11.421875" style="3" customWidth="1"/>
    <col min="14" max="15" width="12.7109375" style="3" customWidth="1"/>
    <col min="16" max="16" width="5.421875" style="3" customWidth="1"/>
    <col min="17" max="17" width="0.71875" style="3" customWidth="1"/>
    <col min="18" max="18" width="15.421875" style="3" customWidth="1"/>
    <col min="19" max="19" width="7.28125" style="3" bestFit="1" customWidth="1"/>
    <col min="20" max="20" width="5.421875" style="3" customWidth="1"/>
    <col min="21" max="21" width="12.00390625" style="3" customWidth="1"/>
    <col min="22" max="22" width="7.421875" style="3" customWidth="1"/>
    <col min="23" max="23" width="5.140625" style="3" bestFit="1" customWidth="1"/>
    <col min="24" max="24" width="2.421875" style="3" customWidth="1"/>
    <col min="25" max="16384" width="8.421875" style="3" customWidth="1"/>
  </cols>
  <sheetData>
    <row r="1" spans="1:15" ht="12.75" customHeight="1">
      <c r="A1" s="234" t="s">
        <v>119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24" s="9" customFormat="1" ht="12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8"/>
      <c r="X4" s="8"/>
    </row>
    <row r="5" spans="1:15" ht="13.5" customHeight="1">
      <c r="A5" s="223"/>
      <c r="B5" s="223"/>
      <c r="C5" s="224" t="s">
        <v>1</v>
      </c>
      <c r="D5" s="224"/>
      <c r="E5" s="224"/>
      <c r="F5" s="224"/>
      <c r="G5" s="224"/>
      <c r="H5" s="224"/>
      <c r="I5" s="224"/>
      <c r="J5" s="225" t="s">
        <v>2</v>
      </c>
      <c r="K5" s="225"/>
      <c r="L5" s="225"/>
      <c r="M5" s="225"/>
      <c r="N5" s="225"/>
      <c r="O5" s="10" t="s">
        <v>3</v>
      </c>
    </row>
    <row r="6" spans="1:15" ht="18" customHeight="1">
      <c r="A6" s="215" t="s">
        <v>4</v>
      </c>
      <c r="B6" s="216" t="s">
        <v>5</v>
      </c>
      <c r="C6" s="236" t="s">
        <v>6</v>
      </c>
      <c r="D6" s="236"/>
      <c r="E6" s="236"/>
      <c r="F6" s="226" t="s">
        <v>7</v>
      </c>
      <c r="G6" s="226"/>
      <c r="H6" s="226"/>
      <c r="I6" s="229" t="s">
        <v>8</v>
      </c>
      <c r="J6" s="227" t="s">
        <v>9</v>
      </c>
      <c r="K6" s="228" t="s">
        <v>10</v>
      </c>
      <c r="L6" s="228" t="s">
        <v>11</v>
      </c>
      <c r="M6" s="228" t="s">
        <v>12</v>
      </c>
      <c r="N6" s="231" t="s">
        <v>13</v>
      </c>
      <c r="O6" s="230" t="s">
        <v>14</v>
      </c>
    </row>
    <row r="7" spans="1:15" ht="17.25" customHeight="1">
      <c r="A7" s="215"/>
      <c r="B7" s="216"/>
      <c r="C7" s="11" t="s">
        <v>9</v>
      </c>
      <c r="D7" s="12" t="s">
        <v>10</v>
      </c>
      <c r="E7" s="13" t="s">
        <v>15</v>
      </c>
      <c r="F7" s="14" t="s">
        <v>16</v>
      </c>
      <c r="G7" s="12" t="s">
        <v>17</v>
      </c>
      <c r="H7" s="13" t="s">
        <v>18</v>
      </c>
      <c r="I7" s="229"/>
      <c r="J7" s="227"/>
      <c r="K7" s="228" t="s">
        <v>10</v>
      </c>
      <c r="L7" s="228" t="s">
        <v>10</v>
      </c>
      <c r="M7" s="228" t="s">
        <v>10</v>
      </c>
      <c r="N7" s="231" t="s">
        <v>10</v>
      </c>
      <c r="O7" s="230"/>
    </row>
    <row r="8" spans="1:15" ht="12.75" customHeight="1">
      <c r="A8" s="215"/>
      <c r="B8" s="216"/>
      <c r="C8" s="15" t="s">
        <v>19</v>
      </c>
      <c r="D8" s="16" t="s">
        <v>20</v>
      </c>
      <c r="E8" s="17" t="s">
        <v>21</v>
      </c>
      <c r="F8" s="18" t="s">
        <v>22</v>
      </c>
      <c r="G8" s="16" t="s">
        <v>23</v>
      </c>
      <c r="H8" s="17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21" t="s">
        <v>30</v>
      </c>
      <c r="O8" s="22" t="s">
        <v>31</v>
      </c>
    </row>
    <row r="9" spans="1:21" ht="12.75" customHeight="1">
      <c r="A9" s="23"/>
      <c r="B9" s="24"/>
      <c r="C9" s="25"/>
      <c r="D9" s="26"/>
      <c r="E9" s="27"/>
      <c r="F9" s="28"/>
      <c r="G9" s="26"/>
      <c r="H9" s="27"/>
      <c r="I9" s="29"/>
      <c r="J9" s="30"/>
      <c r="K9" s="31"/>
      <c r="L9" s="31"/>
      <c r="M9" s="31"/>
      <c r="N9" s="32"/>
      <c r="O9" s="33"/>
      <c r="U9" s="34"/>
    </row>
    <row r="10" spans="1:21" ht="12.75" customHeight="1">
      <c r="A10" s="35"/>
      <c r="B10" s="51" t="s">
        <v>32</v>
      </c>
      <c r="C10" s="211">
        <v>26799.05</v>
      </c>
      <c r="D10" s="37"/>
      <c r="E10" s="38">
        <f>C10</f>
        <v>26799.05</v>
      </c>
      <c r="F10" s="39">
        <f>E10</f>
        <v>26799.05</v>
      </c>
      <c r="G10" s="40"/>
      <c r="H10" s="41"/>
      <c r="I10" s="42"/>
      <c r="J10" s="43"/>
      <c r="K10" s="40"/>
      <c r="L10" s="40"/>
      <c r="M10" s="40"/>
      <c r="N10" s="44"/>
      <c r="O10" s="45"/>
      <c r="U10" s="34"/>
    </row>
    <row r="11" spans="1:21" ht="12.75" customHeight="1">
      <c r="A11" s="35"/>
      <c r="B11" s="36" t="s">
        <v>33</v>
      </c>
      <c r="C11" s="47"/>
      <c r="D11" s="48"/>
      <c r="E11" s="41"/>
      <c r="F11" s="49"/>
      <c r="G11" s="40"/>
      <c r="H11" s="41"/>
      <c r="I11" s="42"/>
      <c r="J11" s="43"/>
      <c r="K11" s="40"/>
      <c r="L11" s="40"/>
      <c r="M11" s="40"/>
      <c r="N11" s="44"/>
      <c r="O11" s="50">
        <v>30451.5</v>
      </c>
      <c r="U11" s="34"/>
    </row>
    <row r="12" spans="1:21" ht="12.75" customHeight="1">
      <c r="A12" s="35"/>
      <c r="B12" s="51"/>
      <c r="C12" s="52"/>
      <c r="D12" s="53"/>
      <c r="E12" s="54"/>
      <c r="F12" s="55"/>
      <c r="G12" s="56"/>
      <c r="H12" s="57"/>
      <c r="I12" s="58"/>
      <c r="J12" s="59"/>
      <c r="K12" s="56"/>
      <c r="L12" s="56"/>
      <c r="M12" s="56"/>
      <c r="N12" s="60"/>
      <c r="O12" s="61"/>
      <c r="U12" s="34"/>
    </row>
    <row r="13" spans="1:21" ht="15" customHeight="1">
      <c r="A13" s="35"/>
      <c r="B13" s="62"/>
      <c r="C13" s="63"/>
      <c r="D13" s="48"/>
      <c r="E13" s="64"/>
      <c r="F13" s="65"/>
      <c r="G13" s="48"/>
      <c r="H13" s="64"/>
      <c r="I13" s="66"/>
      <c r="J13" s="43"/>
      <c r="K13" s="48"/>
      <c r="L13" s="48"/>
      <c r="M13" s="40"/>
      <c r="N13" s="44"/>
      <c r="O13" s="45"/>
      <c r="U13" s="34"/>
    </row>
    <row r="14" spans="1:21" ht="14.25" customHeight="1">
      <c r="A14" s="35"/>
      <c r="B14" s="62" t="s">
        <v>34</v>
      </c>
      <c r="C14" s="63"/>
      <c r="D14" s="48"/>
      <c r="E14" s="64"/>
      <c r="F14" s="65"/>
      <c r="G14" s="48"/>
      <c r="H14" s="64"/>
      <c r="I14" s="66"/>
      <c r="J14" s="43"/>
      <c r="K14" s="48"/>
      <c r="L14" s="48"/>
      <c r="M14" s="40"/>
      <c r="N14" s="44"/>
      <c r="O14" s="45"/>
      <c r="S14" s="70"/>
      <c r="U14" s="34"/>
    </row>
    <row r="15" spans="1:18" ht="12.75" customHeight="1">
      <c r="A15" s="35"/>
      <c r="B15" s="67" t="s">
        <v>35</v>
      </c>
      <c r="C15" s="63">
        <v>56600</v>
      </c>
      <c r="D15" s="68">
        <v>0</v>
      </c>
      <c r="E15" s="41">
        <f>C15+D15</f>
        <v>56600</v>
      </c>
      <c r="F15" s="69">
        <v>58100</v>
      </c>
      <c r="G15" s="68">
        <v>44420</v>
      </c>
      <c r="H15" s="41">
        <f>F15-G15</f>
        <v>13680</v>
      </c>
      <c r="I15" s="42">
        <f>F15-E15</f>
        <v>1500</v>
      </c>
      <c r="J15" s="43">
        <v>3060</v>
      </c>
      <c r="K15" s="68">
        <v>0</v>
      </c>
      <c r="L15" s="68">
        <v>720</v>
      </c>
      <c r="M15" s="40">
        <f>J15+K15-L15</f>
        <v>2340</v>
      </c>
      <c r="N15" s="44">
        <f>H15+M15</f>
        <v>16020</v>
      </c>
      <c r="O15" s="45">
        <f>G15+L15</f>
        <v>45140</v>
      </c>
      <c r="R15" s="71"/>
    </row>
    <row r="16" spans="1:18" ht="12.75" customHeight="1">
      <c r="A16" s="35"/>
      <c r="B16" s="67" t="s">
        <v>36</v>
      </c>
      <c r="C16" s="63">
        <v>0</v>
      </c>
      <c r="D16" s="68">
        <v>0</v>
      </c>
      <c r="E16" s="41">
        <f>C16+D16</f>
        <v>0</v>
      </c>
      <c r="F16" s="69">
        <v>270</v>
      </c>
      <c r="G16" s="68">
        <v>270</v>
      </c>
      <c r="H16" s="41">
        <f>F16-G16</f>
        <v>0</v>
      </c>
      <c r="I16" s="42">
        <f>F16-E16</f>
        <v>270</v>
      </c>
      <c r="J16" s="43">
        <v>0</v>
      </c>
      <c r="K16" s="68">
        <v>0</v>
      </c>
      <c r="L16" s="68">
        <v>0</v>
      </c>
      <c r="M16" s="40">
        <f>J16+K16-L16</f>
        <v>0</v>
      </c>
      <c r="N16" s="44">
        <f>H16+M16</f>
        <v>0</v>
      </c>
      <c r="O16" s="45">
        <f>G16+L16</f>
        <v>270</v>
      </c>
      <c r="R16" s="71"/>
    </row>
    <row r="17" spans="1:18" ht="13.5" customHeight="1">
      <c r="A17" s="35"/>
      <c r="B17" s="67" t="s">
        <v>37</v>
      </c>
      <c r="C17" s="63">
        <v>0</v>
      </c>
      <c r="D17" s="68">
        <v>0</v>
      </c>
      <c r="E17" s="41">
        <f>C17+D17</f>
        <v>0</v>
      </c>
      <c r="F17" s="69">
        <v>0</v>
      </c>
      <c r="G17" s="68">
        <v>0</v>
      </c>
      <c r="H17" s="41">
        <f>F17-G17</f>
        <v>0</v>
      </c>
      <c r="I17" s="42">
        <f>F17-E17</f>
        <v>0</v>
      </c>
      <c r="J17" s="43">
        <v>0</v>
      </c>
      <c r="K17" s="68">
        <v>0</v>
      </c>
      <c r="L17" s="68">
        <v>0</v>
      </c>
      <c r="M17" s="40">
        <f>J17+K17-L17</f>
        <v>0</v>
      </c>
      <c r="N17" s="44">
        <f>H17+M17</f>
        <v>0</v>
      </c>
      <c r="O17" s="45">
        <f>G17+L17</f>
        <v>0</v>
      </c>
      <c r="R17" s="71"/>
    </row>
    <row r="18" spans="1:19" ht="13.5" customHeight="1">
      <c r="A18" s="35"/>
      <c r="B18" s="67" t="s">
        <v>38</v>
      </c>
      <c r="C18" s="63">
        <v>0</v>
      </c>
      <c r="D18" s="68">
        <v>0</v>
      </c>
      <c r="E18" s="41">
        <v>0</v>
      </c>
      <c r="F18" s="69">
        <v>20</v>
      </c>
      <c r="G18" s="68">
        <v>20</v>
      </c>
      <c r="H18" s="41">
        <f>F18-G18</f>
        <v>0</v>
      </c>
      <c r="I18" s="42">
        <f>F18-E18</f>
        <v>20</v>
      </c>
      <c r="J18" s="43">
        <v>0</v>
      </c>
      <c r="K18" s="68">
        <v>0</v>
      </c>
      <c r="L18" s="68">
        <v>0</v>
      </c>
      <c r="M18" s="40">
        <f>J18+K18-L18</f>
        <v>0</v>
      </c>
      <c r="N18" s="44">
        <f>H18+M18</f>
        <v>0</v>
      </c>
      <c r="O18" s="45">
        <f>G18+L18</f>
        <v>20</v>
      </c>
      <c r="R18" s="46"/>
      <c r="S18" s="46"/>
    </row>
    <row r="19" spans="1:19" ht="12.75" customHeight="1">
      <c r="A19" s="35"/>
      <c r="B19" s="67" t="s">
        <v>39</v>
      </c>
      <c r="C19" s="63">
        <v>0</v>
      </c>
      <c r="D19" s="68">
        <v>0</v>
      </c>
      <c r="E19" s="41">
        <f>C19+D19</f>
        <v>0</v>
      </c>
      <c r="F19" s="69">
        <v>0</v>
      </c>
      <c r="G19" s="68">
        <v>0</v>
      </c>
      <c r="H19" s="41">
        <f>F19-G19</f>
        <v>0</v>
      </c>
      <c r="I19" s="42">
        <f>F19-E19</f>
        <v>0</v>
      </c>
      <c r="J19" s="43">
        <v>0</v>
      </c>
      <c r="K19" s="68">
        <v>0</v>
      </c>
      <c r="L19" s="68">
        <v>0</v>
      </c>
      <c r="M19" s="40">
        <f>J19+K19-L19</f>
        <v>0</v>
      </c>
      <c r="N19" s="44">
        <f>H19+M19</f>
        <v>0</v>
      </c>
      <c r="O19" s="45">
        <f>G19+L19</f>
        <v>0</v>
      </c>
      <c r="R19" s="46"/>
      <c r="S19" s="46"/>
    </row>
    <row r="20" spans="1:18" ht="12.75" customHeight="1">
      <c r="A20" s="35"/>
      <c r="B20" s="72" t="s">
        <v>40</v>
      </c>
      <c r="C20" s="73">
        <f aca="true" t="shared" si="0" ref="C20:O20">SUM(C15:C19)</f>
        <v>56600</v>
      </c>
      <c r="D20" s="74">
        <f t="shared" si="0"/>
        <v>0</v>
      </c>
      <c r="E20" s="75">
        <f t="shared" si="0"/>
        <v>56600</v>
      </c>
      <c r="F20" s="76">
        <f t="shared" si="0"/>
        <v>58390</v>
      </c>
      <c r="G20" s="74">
        <f t="shared" si="0"/>
        <v>44710</v>
      </c>
      <c r="H20" s="77">
        <f t="shared" si="0"/>
        <v>13680</v>
      </c>
      <c r="I20" s="78">
        <f t="shared" si="0"/>
        <v>1790</v>
      </c>
      <c r="J20" s="79">
        <f t="shared" si="0"/>
        <v>3060</v>
      </c>
      <c r="K20" s="74">
        <f t="shared" si="0"/>
        <v>0</v>
      </c>
      <c r="L20" s="74">
        <f t="shared" si="0"/>
        <v>720</v>
      </c>
      <c r="M20" s="74">
        <f t="shared" si="0"/>
        <v>2340</v>
      </c>
      <c r="N20" s="80">
        <f t="shared" si="0"/>
        <v>16020</v>
      </c>
      <c r="O20" s="81">
        <f t="shared" si="0"/>
        <v>45430</v>
      </c>
      <c r="R20" s="71"/>
    </row>
    <row r="21" spans="1:18" ht="12.75" customHeight="1">
      <c r="A21" s="35"/>
      <c r="B21" s="62"/>
      <c r="C21" s="63"/>
      <c r="D21" s="48"/>
      <c r="E21" s="64"/>
      <c r="F21" s="65"/>
      <c r="G21" s="48"/>
      <c r="H21" s="64"/>
      <c r="I21" s="66"/>
      <c r="J21" s="43"/>
      <c r="K21" s="48"/>
      <c r="L21" s="48"/>
      <c r="M21" s="48"/>
      <c r="N21" s="82"/>
      <c r="O21" s="83"/>
      <c r="R21" s="71"/>
    </row>
    <row r="22" spans="1:18" ht="12.75" customHeight="1">
      <c r="A22" s="35"/>
      <c r="B22" s="62"/>
      <c r="C22" s="63"/>
      <c r="D22" s="48"/>
      <c r="E22" s="64"/>
      <c r="F22" s="65"/>
      <c r="G22" s="48"/>
      <c r="H22" s="64"/>
      <c r="I22" s="66"/>
      <c r="J22" s="43"/>
      <c r="K22" s="48"/>
      <c r="L22" s="48"/>
      <c r="M22" s="48"/>
      <c r="N22" s="82"/>
      <c r="O22" s="83"/>
      <c r="R22" s="71"/>
    </row>
    <row r="23" spans="1:18" ht="12.75" customHeight="1">
      <c r="A23" s="35" t="s">
        <v>41</v>
      </c>
      <c r="B23" s="62" t="s">
        <v>42</v>
      </c>
      <c r="C23" s="63"/>
      <c r="D23" s="48"/>
      <c r="E23" s="64"/>
      <c r="F23" s="65"/>
      <c r="G23" s="48"/>
      <c r="H23" s="64"/>
      <c r="I23" s="66"/>
      <c r="J23" s="43"/>
      <c r="K23" s="48"/>
      <c r="L23" s="48"/>
      <c r="M23" s="40"/>
      <c r="N23" s="44"/>
      <c r="O23" s="45"/>
      <c r="R23" s="71"/>
    </row>
    <row r="24" spans="1:18" ht="12.75" customHeight="1">
      <c r="A24" s="35"/>
      <c r="B24" s="67" t="s">
        <v>43</v>
      </c>
      <c r="C24" s="63">
        <v>0</v>
      </c>
      <c r="D24" s="68">
        <v>0</v>
      </c>
      <c r="E24" s="41">
        <f>C24+D24</f>
        <v>0</v>
      </c>
      <c r="F24" s="69">
        <v>0</v>
      </c>
      <c r="G24" s="68">
        <v>0</v>
      </c>
      <c r="H24" s="41">
        <f>F24-G24</f>
        <v>0</v>
      </c>
      <c r="I24" s="66">
        <f>F24-E24</f>
        <v>0</v>
      </c>
      <c r="J24" s="43">
        <v>0</v>
      </c>
      <c r="K24" s="68">
        <v>0</v>
      </c>
      <c r="L24" s="68">
        <v>0</v>
      </c>
      <c r="M24" s="40">
        <f>J24+K24-L24</f>
        <v>0</v>
      </c>
      <c r="N24" s="44">
        <f>H24+M24</f>
        <v>0</v>
      </c>
      <c r="O24" s="45">
        <f>G24+L24</f>
        <v>0</v>
      </c>
      <c r="R24" s="71"/>
    </row>
    <row r="25" spans="1:18" ht="13.5" customHeight="1">
      <c r="A25" s="35"/>
      <c r="B25" s="67" t="s">
        <v>44</v>
      </c>
      <c r="C25" s="63">
        <v>0</v>
      </c>
      <c r="D25" s="68">
        <v>0</v>
      </c>
      <c r="E25" s="41">
        <f>C25+D25</f>
        <v>0</v>
      </c>
      <c r="F25" s="69">
        <f>E25</f>
        <v>0</v>
      </c>
      <c r="G25" s="68">
        <v>0</v>
      </c>
      <c r="H25" s="41">
        <f>F25-G25</f>
        <v>0</v>
      </c>
      <c r="I25" s="42">
        <f>F25-E25</f>
        <v>0</v>
      </c>
      <c r="J25" s="43">
        <v>0</v>
      </c>
      <c r="K25" s="68">
        <v>0</v>
      </c>
      <c r="L25" s="68">
        <v>0</v>
      </c>
      <c r="M25" s="40">
        <f>J25+K25-L25</f>
        <v>0</v>
      </c>
      <c r="N25" s="44">
        <f>H25+M25</f>
        <v>0</v>
      </c>
      <c r="O25" s="45">
        <f>G25+L25</f>
        <v>0</v>
      </c>
      <c r="R25" s="71"/>
    </row>
    <row r="26" spans="1:15" ht="12.75" customHeight="1">
      <c r="A26" s="35"/>
      <c r="B26" s="67" t="s">
        <v>44</v>
      </c>
      <c r="C26" s="63">
        <v>0</v>
      </c>
      <c r="D26" s="68">
        <v>0</v>
      </c>
      <c r="E26" s="41">
        <f>C26+D26</f>
        <v>0</v>
      </c>
      <c r="F26" s="69">
        <f>E26</f>
        <v>0</v>
      </c>
      <c r="G26" s="68">
        <v>0</v>
      </c>
      <c r="H26" s="41">
        <f>F26-G26</f>
        <v>0</v>
      </c>
      <c r="I26" s="42">
        <f>F26-E26</f>
        <v>0</v>
      </c>
      <c r="J26" s="43">
        <v>0</v>
      </c>
      <c r="K26" s="68">
        <v>0</v>
      </c>
      <c r="L26" s="68">
        <v>0</v>
      </c>
      <c r="M26" s="40">
        <f>J26+K26-L26</f>
        <v>0</v>
      </c>
      <c r="N26" s="44">
        <f>H26+M26</f>
        <v>0</v>
      </c>
      <c r="O26" s="45">
        <f>G26+L26</f>
        <v>0</v>
      </c>
    </row>
    <row r="27" spans="1:15" ht="12.75" customHeight="1">
      <c r="A27" s="35"/>
      <c r="B27" s="72" t="s">
        <v>45</v>
      </c>
      <c r="C27" s="73">
        <f aca="true" t="shared" si="1" ref="C27:O27">SUM(C24:C26)</f>
        <v>0</v>
      </c>
      <c r="D27" s="74">
        <f t="shared" si="1"/>
        <v>0</v>
      </c>
      <c r="E27" s="75">
        <f t="shared" si="1"/>
        <v>0</v>
      </c>
      <c r="F27" s="76">
        <f t="shared" si="1"/>
        <v>0</v>
      </c>
      <c r="G27" s="74">
        <f t="shared" si="1"/>
        <v>0</v>
      </c>
      <c r="H27" s="77">
        <f t="shared" si="1"/>
        <v>0</v>
      </c>
      <c r="I27" s="78">
        <f t="shared" si="1"/>
        <v>0</v>
      </c>
      <c r="J27" s="79">
        <f t="shared" si="1"/>
        <v>0</v>
      </c>
      <c r="K27" s="74">
        <f t="shared" si="1"/>
        <v>0</v>
      </c>
      <c r="L27" s="74">
        <f t="shared" si="1"/>
        <v>0</v>
      </c>
      <c r="M27" s="74">
        <f t="shared" si="1"/>
        <v>0</v>
      </c>
      <c r="N27" s="80">
        <f t="shared" si="1"/>
        <v>0</v>
      </c>
      <c r="O27" s="81">
        <f t="shared" si="1"/>
        <v>0</v>
      </c>
    </row>
    <row r="28" spans="1:21" ht="12" customHeight="1">
      <c r="A28" s="35"/>
      <c r="B28" s="84"/>
      <c r="C28" s="63"/>
      <c r="D28" s="48"/>
      <c r="E28" s="64"/>
      <c r="F28" s="65"/>
      <c r="G28" s="48"/>
      <c r="H28" s="64">
        <v>3</v>
      </c>
      <c r="I28" s="66"/>
      <c r="J28" s="43"/>
      <c r="K28" s="48"/>
      <c r="L28" s="48"/>
      <c r="M28" s="48"/>
      <c r="N28" s="82"/>
      <c r="O28" s="83"/>
      <c r="U28" s="34"/>
    </row>
    <row r="29" spans="1:15" ht="12.75" customHeight="1">
      <c r="A29" s="35"/>
      <c r="B29" s="84"/>
      <c r="C29" s="63"/>
      <c r="D29" s="48"/>
      <c r="E29" s="64"/>
      <c r="F29" s="65"/>
      <c r="G29" s="48"/>
      <c r="H29" s="64"/>
      <c r="I29" s="66"/>
      <c r="J29" s="43"/>
      <c r="K29" s="48"/>
      <c r="L29" s="48"/>
      <c r="M29" s="48"/>
      <c r="N29" s="82"/>
      <c r="O29" s="83"/>
    </row>
    <row r="30" spans="1:15" ht="12" customHeight="1">
      <c r="A30" s="35"/>
      <c r="B30" s="62" t="s">
        <v>46</v>
      </c>
      <c r="C30" s="63"/>
      <c r="D30" s="48"/>
      <c r="E30" s="64"/>
      <c r="F30" s="65"/>
      <c r="G30" s="48"/>
      <c r="H30" s="64"/>
      <c r="I30" s="66"/>
      <c r="J30" s="43"/>
      <c r="K30" s="48"/>
      <c r="L30" s="48"/>
      <c r="M30" s="40"/>
      <c r="N30" s="44"/>
      <c r="O30" s="45"/>
    </row>
    <row r="31" spans="1:15" ht="13.5" customHeight="1">
      <c r="A31" s="35"/>
      <c r="B31" s="67" t="s">
        <v>47</v>
      </c>
      <c r="C31" s="63"/>
      <c r="D31" s="68">
        <v>0</v>
      </c>
      <c r="E31" s="41">
        <f>C31+D31</f>
        <v>0</v>
      </c>
      <c r="F31" s="69"/>
      <c r="G31" s="68"/>
      <c r="H31" s="41">
        <f>F31-G31</f>
        <v>0</v>
      </c>
      <c r="I31" s="42">
        <f>F31-E31</f>
        <v>0</v>
      </c>
      <c r="J31" s="43">
        <v>0</v>
      </c>
      <c r="K31" s="68">
        <v>0</v>
      </c>
      <c r="L31" s="68">
        <v>0</v>
      </c>
      <c r="M31" s="40">
        <f>J31+K31-L31</f>
        <v>0</v>
      </c>
      <c r="N31" s="44">
        <f>H31+M31</f>
        <v>0</v>
      </c>
      <c r="O31" s="45">
        <f>G31+L31</f>
        <v>0</v>
      </c>
    </row>
    <row r="32" spans="1:21" ht="13.5" customHeight="1">
      <c r="A32" s="35"/>
      <c r="B32" s="67" t="s">
        <v>44</v>
      </c>
      <c r="C32" s="63">
        <v>0</v>
      </c>
      <c r="D32" s="68">
        <v>0</v>
      </c>
      <c r="E32" s="41">
        <f>C32+D32</f>
        <v>0</v>
      </c>
      <c r="F32" s="69">
        <f>E32</f>
        <v>0</v>
      </c>
      <c r="G32" s="68">
        <v>0</v>
      </c>
      <c r="H32" s="41">
        <f>F32-G32</f>
        <v>0</v>
      </c>
      <c r="I32" s="42">
        <f>F32-E32</f>
        <v>0</v>
      </c>
      <c r="J32" s="43">
        <v>0</v>
      </c>
      <c r="K32" s="68">
        <v>0</v>
      </c>
      <c r="L32" s="68">
        <v>0</v>
      </c>
      <c r="M32" s="40">
        <f>J32+K32-L32</f>
        <v>0</v>
      </c>
      <c r="N32" s="44">
        <f>H32+M32</f>
        <v>0</v>
      </c>
      <c r="O32" s="45">
        <f>G32+L32</f>
        <v>0</v>
      </c>
      <c r="U32" s="34"/>
    </row>
    <row r="33" spans="1:21" ht="13.5" customHeight="1">
      <c r="A33" s="35"/>
      <c r="B33" s="72" t="s">
        <v>48</v>
      </c>
      <c r="C33" s="73">
        <f aca="true" t="shared" si="2" ref="C33:O33">SUM(C31:C32)</f>
        <v>0</v>
      </c>
      <c r="D33" s="74">
        <f t="shared" si="2"/>
        <v>0</v>
      </c>
      <c r="E33" s="75">
        <f t="shared" si="2"/>
        <v>0</v>
      </c>
      <c r="F33" s="76">
        <f t="shared" si="2"/>
        <v>0</v>
      </c>
      <c r="G33" s="74">
        <f t="shared" si="2"/>
        <v>0</v>
      </c>
      <c r="H33" s="77">
        <f t="shared" si="2"/>
        <v>0</v>
      </c>
      <c r="I33" s="78">
        <f t="shared" si="2"/>
        <v>0</v>
      </c>
      <c r="J33" s="79">
        <f t="shared" si="2"/>
        <v>0</v>
      </c>
      <c r="K33" s="74">
        <f t="shared" si="2"/>
        <v>0</v>
      </c>
      <c r="L33" s="74">
        <f t="shared" si="2"/>
        <v>0</v>
      </c>
      <c r="M33" s="74">
        <f t="shared" si="2"/>
        <v>0</v>
      </c>
      <c r="N33" s="80">
        <f t="shared" si="2"/>
        <v>0</v>
      </c>
      <c r="O33" s="81">
        <f t="shared" si="2"/>
        <v>0</v>
      </c>
      <c r="S33" s="70"/>
      <c r="U33" s="34"/>
    </row>
    <row r="34" spans="1:18" ht="15.75" customHeight="1">
      <c r="A34" s="35"/>
      <c r="B34" s="85"/>
      <c r="C34" s="86"/>
      <c r="D34" s="87"/>
      <c r="E34" s="88"/>
      <c r="F34" s="89"/>
      <c r="G34" s="87"/>
      <c r="H34" s="88"/>
      <c r="I34" s="90"/>
      <c r="J34" s="91"/>
      <c r="K34" s="87"/>
      <c r="L34" s="87"/>
      <c r="M34" s="87"/>
      <c r="N34" s="92"/>
      <c r="O34" s="93"/>
      <c r="P34" s="94"/>
      <c r="Q34" s="94"/>
      <c r="R34" s="71"/>
    </row>
    <row r="35" spans="1:19" ht="15.75" customHeight="1">
      <c r="A35" s="35"/>
      <c r="B35" s="85" t="s">
        <v>49</v>
      </c>
      <c r="C35" s="86">
        <f aca="true" t="shared" si="3" ref="C35:O35">C20+C27+C33</f>
        <v>56600</v>
      </c>
      <c r="D35" s="87">
        <f t="shared" si="3"/>
        <v>0</v>
      </c>
      <c r="E35" s="96">
        <f t="shared" si="3"/>
        <v>56600</v>
      </c>
      <c r="F35" s="97">
        <f t="shared" si="3"/>
        <v>58390</v>
      </c>
      <c r="G35" s="87">
        <f t="shared" si="3"/>
        <v>44710</v>
      </c>
      <c r="H35" s="88">
        <f t="shared" si="3"/>
        <v>13680</v>
      </c>
      <c r="I35" s="98">
        <f t="shared" si="3"/>
        <v>1790</v>
      </c>
      <c r="J35" s="91">
        <f t="shared" si="3"/>
        <v>3060</v>
      </c>
      <c r="K35" s="99">
        <f t="shared" si="3"/>
        <v>0</v>
      </c>
      <c r="L35" s="87">
        <f t="shared" si="3"/>
        <v>720</v>
      </c>
      <c r="M35" s="87">
        <f t="shared" si="3"/>
        <v>2340</v>
      </c>
      <c r="N35" s="100">
        <f t="shared" si="3"/>
        <v>16020</v>
      </c>
      <c r="O35" s="101">
        <f t="shared" si="3"/>
        <v>45430</v>
      </c>
      <c r="R35" s="71"/>
      <c r="S35" s="46"/>
    </row>
    <row r="36" spans="1:19" ht="15" customHeight="1">
      <c r="A36" s="35"/>
      <c r="B36" s="102" t="s">
        <v>50</v>
      </c>
      <c r="C36" s="103"/>
      <c r="D36" s="104"/>
      <c r="E36" s="105" t="s">
        <v>51</v>
      </c>
      <c r="F36" s="106">
        <f>F35-F46+K35-K46</f>
        <v>18672.709999999992</v>
      </c>
      <c r="G36" s="107"/>
      <c r="H36" s="108"/>
      <c r="I36" s="109"/>
      <c r="J36" s="110"/>
      <c r="K36" s="107"/>
      <c r="L36" s="232" t="s">
        <v>52</v>
      </c>
      <c r="M36" s="232"/>
      <c r="N36" s="232"/>
      <c r="O36" s="111">
        <f>O35-O46</f>
        <v>24041.440000000006</v>
      </c>
      <c r="R36" s="71"/>
      <c r="S36" s="46"/>
    </row>
    <row r="37" spans="1:19" ht="15" customHeight="1">
      <c r="A37" s="35"/>
      <c r="B37" s="112"/>
      <c r="C37" s="103"/>
      <c r="D37" s="113"/>
      <c r="E37" s="114"/>
      <c r="F37" s="89"/>
      <c r="G37" s="87"/>
      <c r="H37" s="88"/>
      <c r="I37" s="90"/>
      <c r="J37" s="91"/>
      <c r="K37" s="87"/>
      <c r="L37" s="233" t="s">
        <v>53</v>
      </c>
      <c r="M37" s="233"/>
      <c r="N37" s="233"/>
      <c r="O37" s="115">
        <f>IF(O35&gt;O46,O35,O46)</f>
        <v>45430</v>
      </c>
      <c r="R37" s="71"/>
      <c r="S37" s="70"/>
    </row>
    <row r="38" spans="1:19" ht="15" customHeight="1">
      <c r="A38" s="116"/>
      <c r="B38" s="117"/>
      <c r="C38" s="221" t="s">
        <v>54</v>
      </c>
      <c r="D38" s="221"/>
      <c r="E38" s="221"/>
      <c r="F38" s="118">
        <f>F10+F36</f>
        <v>45471.759999999995</v>
      </c>
      <c r="G38" s="119"/>
      <c r="H38" s="120"/>
      <c r="I38" s="121"/>
      <c r="J38" s="122"/>
      <c r="K38" s="119"/>
      <c r="L38" s="222" t="s">
        <v>55</v>
      </c>
      <c r="M38" s="222"/>
      <c r="N38" s="222"/>
      <c r="O38" s="123">
        <f>O11+O36</f>
        <v>54492.94</v>
      </c>
      <c r="S38" s="46"/>
    </row>
    <row r="39" spans="6:15" ht="12.75" customHeight="1">
      <c r="F39" s="71"/>
      <c r="O39" s="9"/>
    </row>
    <row r="40" ht="12.75" customHeight="1">
      <c r="U40" s="34"/>
    </row>
    <row r="41" spans="1:15" ht="12.75" customHeight="1">
      <c r="A41" s="223"/>
      <c r="B41" s="223"/>
      <c r="C41" s="224" t="s">
        <v>1</v>
      </c>
      <c r="D41" s="224"/>
      <c r="E41" s="224"/>
      <c r="F41" s="224"/>
      <c r="G41" s="224"/>
      <c r="H41" s="224"/>
      <c r="I41" s="224"/>
      <c r="J41" s="225" t="s">
        <v>2</v>
      </c>
      <c r="K41" s="225"/>
      <c r="L41" s="225"/>
      <c r="M41" s="225"/>
      <c r="N41" s="225"/>
      <c r="O41" s="10" t="s">
        <v>3</v>
      </c>
    </row>
    <row r="42" spans="1:15" ht="14.25" customHeight="1">
      <c r="A42" s="215" t="s">
        <v>4</v>
      </c>
      <c r="B42" s="216" t="s">
        <v>5</v>
      </c>
      <c r="C42" s="217" t="s">
        <v>6</v>
      </c>
      <c r="D42" s="217"/>
      <c r="E42" s="217"/>
      <c r="F42" s="218" t="s">
        <v>56</v>
      </c>
      <c r="G42" s="218"/>
      <c r="H42" s="218"/>
      <c r="I42" s="219" t="s">
        <v>8</v>
      </c>
      <c r="J42" s="220" t="s">
        <v>9</v>
      </c>
      <c r="K42" s="228" t="s">
        <v>10</v>
      </c>
      <c r="L42" s="228" t="s">
        <v>57</v>
      </c>
      <c r="M42" s="228" t="s">
        <v>58</v>
      </c>
      <c r="N42" s="231" t="s">
        <v>59</v>
      </c>
      <c r="O42" s="230" t="s">
        <v>60</v>
      </c>
    </row>
    <row r="43" spans="1:15" ht="23.25" customHeight="1">
      <c r="A43" s="215"/>
      <c r="B43" s="216"/>
      <c r="C43" s="124" t="s">
        <v>9</v>
      </c>
      <c r="D43" s="12" t="s">
        <v>10</v>
      </c>
      <c r="E43" s="13" t="s">
        <v>15</v>
      </c>
      <c r="F43" s="125" t="s">
        <v>61</v>
      </c>
      <c r="G43" s="126" t="s">
        <v>62</v>
      </c>
      <c r="H43" s="127" t="s">
        <v>58</v>
      </c>
      <c r="I43" s="219"/>
      <c r="J43" s="220"/>
      <c r="K43" s="228" t="s">
        <v>10</v>
      </c>
      <c r="L43" s="228" t="s">
        <v>10</v>
      </c>
      <c r="M43" s="228" t="s">
        <v>10</v>
      </c>
      <c r="N43" s="231" t="s">
        <v>10</v>
      </c>
      <c r="O43" s="230"/>
    </row>
    <row r="44" spans="1:15" ht="15.75" customHeight="1">
      <c r="A44" s="215"/>
      <c r="B44" s="216"/>
      <c r="C44" s="15" t="s">
        <v>19</v>
      </c>
      <c r="D44" s="16" t="s">
        <v>20</v>
      </c>
      <c r="E44" s="17" t="s">
        <v>21</v>
      </c>
      <c r="F44" s="18" t="s">
        <v>22</v>
      </c>
      <c r="G44" s="16" t="s">
        <v>23</v>
      </c>
      <c r="H44" s="17" t="s">
        <v>24</v>
      </c>
      <c r="I44" s="19" t="s">
        <v>25</v>
      </c>
      <c r="J44" s="20" t="s">
        <v>26</v>
      </c>
      <c r="K44" s="16" t="s">
        <v>27</v>
      </c>
      <c r="L44" s="16" t="s">
        <v>28</v>
      </c>
      <c r="M44" s="16" t="s">
        <v>29</v>
      </c>
      <c r="N44" s="21" t="s">
        <v>30</v>
      </c>
      <c r="O44" s="22" t="s">
        <v>31</v>
      </c>
    </row>
    <row r="45" spans="1:15" ht="12.75" customHeight="1">
      <c r="A45" s="128"/>
      <c r="B45" s="129"/>
      <c r="C45" s="130"/>
      <c r="D45" s="131"/>
      <c r="E45" s="132"/>
      <c r="F45" s="133"/>
      <c r="G45" s="131"/>
      <c r="H45" s="132"/>
      <c r="I45" s="134"/>
      <c r="J45" s="135"/>
      <c r="K45" s="131"/>
      <c r="L45" s="131"/>
      <c r="M45" s="131"/>
      <c r="N45" s="136"/>
      <c r="O45" s="137"/>
    </row>
    <row r="46" spans="2:15" ht="12.75" customHeight="1">
      <c r="B46" s="85" t="s">
        <v>63</v>
      </c>
      <c r="C46" s="86">
        <f>'Conto del bilancio_Uscite_21'!C61</f>
        <v>56840</v>
      </c>
      <c r="D46" s="87">
        <f>'Conto del bilancio_Uscite_21'!D61</f>
        <v>0</v>
      </c>
      <c r="E46" s="96">
        <f>'Conto del bilancio_Uscite_21'!E61</f>
        <v>55940</v>
      </c>
      <c r="F46" s="97">
        <f>'Conto del bilancio_Uscite_21'!F61</f>
        <v>39807.29000000001</v>
      </c>
      <c r="G46" s="87">
        <f>'Conto del bilancio_Uscite_21'!G61</f>
        <v>15717.71</v>
      </c>
      <c r="H46" s="88">
        <f>'Conto del bilancio_Uscite_21'!H61</f>
        <v>24089.579999999998</v>
      </c>
      <c r="I46" s="98">
        <f>'Conto del bilancio_Uscite_21'!I61</f>
        <v>-16132.710000000003</v>
      </c>
      <c r="J46" s="91">
        <f>'Conto del bilancio_Uscite_21'!J61</f>
        <v>6712.450000000001</v>
      </c>
      <c r="K46" s="138">
        <f>'Conto del bilancio_Uscite_21'!K61</f>
        <v>-90</v>
      </c>
      <c r="L46" s="87">
        <f>'Conto del bilancio_Uscite_21'!L61</f>
        <v>5670.85</v>
      </c>
      <c r="M46" s="87">
        <f>'Conto del bilancio_Uscite_21'!M61</f>
        <v>951.6</v>
      </c>
      <c r="N46" s="100">
        <f>'Conto del bilancio_Uscite_21'!N61</f>
        <v>25041.179999999997</v>
      </c>
      <c r="O46" s="101">
        <f>'Conto del bilancio_Uscite_21'!O61</f>
        <v>21388.559999999994</v>
      </c>
    </row>
    <row r="61" ht="12.75" customHeight="1">
      <c r="M61" s="210"/>
    </row>
  </sheetData>
  <sheetProtection selectLockedCells="1" selectUnlockedCells="1"/>
  <mergeCells count="34">
    <mergeCell ref="A1:O1"/>
    <mergeCell ref="A3:O3"/>
    <mergeCell ref="A5:B5"/>
    <mergeCell ref="C5:I5"/>
    <mergeCell ref="J5:N5"/>
    <mergeCell ref="A6:A8"/>
    <mergeCell ref="B6:B8"/>
    <mergeCell ref="C6:E6"/>
    <mergeCell ref="K6:K7"/>
    <mergeCell ref="L6:L7"/>
    <mergeCell ref="M42:M43"/>
    <mergeCell ref="I6:I7"/>
    <mergeCell ref="O6:O7"/>
    <mergeCell ref="N6:N7"/>
    <mergeCell ref="L36:N36"/>
    <mergeCell ref="L37:N37"/>
    <mergeCell ref="N42:N43"/>
    <mergeCell ref="O42:O43"/>
    <mergeCell ref="K42:K43"/>
    <mergeCell ref="L42:L43"/>
    <mergeCell ref="C38:E38"/>
    <mergeCell ref="L38:N38"/>
    <mergeCell ref="A41:B41"/>
    <mergeCell ref="C41:I41"/>
    <mergeCell ref="J41:N41"/>
    <mergeCell ref="F6:H6"/>
    <mergeCell ref="J6:J7"/>
    <mergeCell ref="M6:M7"/>
    <mergeCell ref="A42:A44"/>
    <mergeCell ref="B42:B44"/>
    <mergeCell ref="C42:E42"/>
    <mergeCell ref="F42:H42"/>
    <mergeCell ref="I42:I43"/>
    <mergeCell ref="J42:J43"/>
  </mergeCells>
  <printOptions/>
  <pageMargins left="0.5590277777777778" right="0.46805555555555556" top="0.6229166666666667" bottom="0.4701388888888889" header="0.5118055555555555" footer="0.5118055555555555"/>
  <pageSetup firstPageNumber="20" useFirstPageNumber="1" fitToHeight="0" fitToWidth="1" horizontalDpi="300" verticalDpi="300" orientation="landscape" paperSize="9" scale="7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zoomScale="125" zoomScaleNormal="125" zoomScalePageLayoutView="0" workbookViewId="0" topLeftCell="A1">
      <pane ySplit="8" topLeftCell="A50" activePane="bottomLeft" state="frozen"/>
      <selection pane="topLeft" activeCell="A1" sqref="A1"/>
      <selection pane="bottomLeft" activeCell="E13" sqref="E13"/>
    </sheetView>
  </sheetViews>
  <sheetFormatPr defaultColWidth="8.57421875" defaultRowHeight="12.75" customHeight="1"/>
  <cols>
    <col min="1" max="1" width="3.421875" style="3" customWidth="1"/>
    <col min="2" max="2" width="23.421875" style="3" customWidth="1"/>
    <col min="3" max="3" width="11.8515625" style="3" customWidth="1"/>
    <col min="4" max="4" width="9.421875" style="3" customWidth="1"/>
    <col min="5" max="5" width="11.421875" style="3" customWidth="1"/>
    <col min="6" max="6" width="12.7109375" style="3" customWidth="1"/>
    <col min="7" max="7" width="12.421875" style="3" customWidth="1"/>
    <col min="8" max="8" width="9.7109375" style="3" customWidth="1"/>
    <col min="9" max="9" width="11.421875" style="3" customWidth="1"/>
    <col min="10" max="10" width="11.421875" style="94" customWidth="1"/>
    <col min="11" max="11" width="9.421875" style="3" customWidth="1"/>
    <col min="12" max="12" width="11.421875" style="3" customWidth="1"/>
    <col min="13" max="13" width="10.7109375" style="3" customWidth="1"/>
    <col min="14" max="14" width="11.421875" style="3" customWidth="1"/>
    <col min="15" max="15" width="13.421875" style="3" customWidth="1"/>
    <col min="16" max="17" width="5.421875" style="3" customWidth="1"/>
    <col min="18" max="18" width="15.421875" style="3" bestFit="1" customWidth="1"/>
    <col min="19" max="19" width="14.28125" style="3" bestFit="1" customWidth="1"/>
    <col min="20" max="20" width="9.140625" style="3" bestFit="1" customWidth="1"/>
    <col min="21" max="21" width="10.421875" style="3" customWidth="1"/>
    <col min="22" max="22" width="7.421875" style="3" customWidth="1"/>
    <col min="23" max="24" width="2.7109375" style="3" customWidth="1"/>
    <col min="25" max="27" width="8.421875" style="3" customWidth="1"/>
    <col min="28" max="28" width="10.140625" style="3" bestFit="1" customWidth="1"/>
    <col min="29" max="30" width="10.140625" style="3" customWidth="1"/>
    <col min="31" max="43" width="8.421875" style="3" customWidth="1"/>
    <col min="44" max="44" width="23.28125" style="3" bestFit="1" customWidth="1"/>
    <col min="45" max="16384" width="8.421875" style="3" customWidth="1"/>
  </cols>
  <sheetData>
    <row r="1" spans="1:15" ht="14.25" customHeight="1">
      <c r="A1" s="234" t="s">
        <v>119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3" ht="14.25" customHeight="1">
      <c r="A2" s="1"/>
      <c r="B2" s="2"/>
      <c r="J2" s="139"/>
      <c r="K2" s="2"/>
      <c r="L2" s="2"/>
      <c r="M2" s="2"/>
    </row>
    <row r="3" spans="1:15" ht="14.25" customHeight="1">
      <c r="A3" s="237" t="s">
        <v>64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4.25" customHeight="1">
      <c r="A4" s="140"/>
      <c r="B4" s="141"/>
      <c r="C4" s="8"/>
      <c r="D4" s="8"/>
      <c r="E4" s="8"/>
      <c r="F4" s="8"/>
      <c r="G4" s="8"/>
      <c r="H4" s="8"/>
      <c r="I4" s="8"/>
      <c r="J4" s="7"/>
      <c r="K4" s="8"/>
      <c r="L4" s="8"/>
      <c r="M4" s="8"/>
      <c r="N4" s="8"/>
      <c r="O4" s="8"/>
    </row>
    <row r="5" spans="1:15" ht="13.5" customHeight="1">
      <c r="A5" s="223"/>
      <c r="B5" s="223"/>
      <c r="C5" s="224" t="s">
        <v>1</v>
      </c>
      <c r="D5" s="224"/>
      <c r="E5" s="224"/>
      <c r="F5" s="224"/>
      <c r="G5" s="224"/>
      <c r="H5" s="224"/>
      <c r="I5" s="224"/>
      <c r="J5" s="225" t="s">
        <v>2</v>
      </c>
      <c r="K5" s="225"/>
      <c r="L5" s="225"/>
      <c r="M5" s="225"/>
      <c r="N5" s="225"/>
      <c r="O5" s="10" t="s">
        <v>3</v>
      </c>
    </row>
    <row r="6" spans="1:15" ht="15.75" customHeight="1">
      <c r="A6" s="215" t="s">
        <v>4</v>
      </c>
      <c r="B6" s="216" t="s">
        <v>5</v>
      </c>
      <c r="C6" s="217" t="s">
        <v>6</v>
      </c>
      <c r="D6" s="217"/>
      <c r="E6" s="217"/>
      <c r="F6" s="218" t="s">
        <v>56</v>
      </c>
      <c r="G6" s="218"/>
      <c r="H6" s="218"/>
      <c r="I6" s="219" t="s">
        <v>8</v>
      </c>
      <c r="J6" s="227" t="s">
        <v>9</v>
      </c>
      <c r="K6" s="228" t="s">
        <v>10</v>
      </c>
      <c r="L6" s="228" t="s">
        <v>57</v>
      </c>
      <c r="M6" s="228" t="s">
        <v>58</v>
      </c>
      <c r="N6" s="231" t="s">
        <v>59</v>
      </c>
      <c r="O6" s="230" t="s">
        <v>60</v>
      </c>
    </row>
    <row r="7" spans="1:15" ht="19.5" customHeight="1">
      <c r="A7" s="215"/>
      <c r="B7" s="216"/>
      <c r="C7" s="124" t="s">
        <v>9</v>
      </c>
      <c r="D7" s="12" t="s">
        <v>10</v>
      </c>
      <c r="E7" s="13" t="s">
        <v>15</v>
      </c>
      <c r="F7" s="125" t="s">
        <v>61</v>
      </c>
      <c r="G7" s="126" t="s">
        <v>62</v>
      </c>
      <c r="H7" s="127" t="s">
        <v>58</v>
      </c>
      <c r="I7" s="219"/>
      <c r="J7" s="227"/>
      <c r="K7" s="228" t="s">
        <v>10</v>
      </c>
      <c r="L7" s="228" t="s">
        <v>10</v>
      </c>
      <c r="M7" s="228" t="s">
        <v>10</v>
      </c>
      <c r="N7" s="231" t="s">
        <v>10</v>
      </c>
      <c r="O7" s="230"/>
    </row>
    <row r="8" spans="1:15" ht="12.75" customHeight="1">
      <c r="A8" s="215"/>
      <c r="B8" s="216"/>
      <c r="C8" s="15" t="s">
        <v>19</v>
      </c>
      <c r="D8" s="16" t="s">
        <v>20</v>
      </c>
      <c r="E8" s="17" t="s">
        <v>21</v>
      </c>
      <c r="F8" s="18" t="s">
        <v>22</v>
      </c>
      <c r="G8" s="16" t="s">
        <v>23</v>
      </c>
      <c r="H8" s="17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21" t="s">
        <v>30</v>
      </c>
      <c r="O8" s="22" t="s">
        <v>31</v>
      </c>
    </row>
    <row r="9" spans="1:15" ht="14.25" customHeight="1">
      <c r="A9" s="23"/>
      <c r="B9" s="24"/>
      <c r="C9" s="142"/>
      <c r="D9" s="31"/>
      <c r="E9" s="143"/>
      <c r="F9" s="144"/>
      <c r="G9" s="31"/>
      <c r="H9" s="143"/>
      <c r="I9" s="145"/>
      <c r="J9" s="30"/>
      <c r="K9" s="31"/>
      <c r="L9" s="31"/>
      <c r="M9" s="31"/>
      <c r="N9" s="32"/>
      <c r="O9" s="33"/>
    </row>
    <row r="10" spans="1:15" ht="14.25" customHeight="1">
      <c r="A10" s="35"/>
      <c r="B10" s="62" t="s">
        <v>65</v>
      </c>
      <c r="C10" s="211">
        <v>26799.05</v>
      </c>
      <c r="D10" s="40"/>
      <c r="E10" s="211">
        <v>26799.05</v>
      </c>
      <c r="F10" s="49">
        <f>C10</f>
        <v>26799.05</v>
      </c>
      <c r="G10" s="40"/>
      <c r="H10" s="41"/>
      <c r="I10" s="42"/>
      <c r="J10" s="43"/>
      <c r="K10" s="40"/>
      <c r="L10" s="40"/>
      <c r="M10" s="40"/>
      <c r="N10" s="44"/>
      <c r="O10" s="45"/>
    </row>
    <row r="11" spans="1:15" ht="14.25" customHeight="1">
      <c r="A11" s="35"/>
      <c r="B11" s="62" t="s">
        <v>33</v>
      </c>
      <c r="C11" s="47"/>
      <c r="D11" s="40"/>
      <c r="E11" s="41"/>
      <c r="F11" s="49"/>
      <c r="G11" s="40"/>
      <c r="H11" s="41"/>
      <c r="I11" s="42"/>
      <c r="J11" s="43"/>
      <c r="K11" s="40"/>
      <c r="L11" s="40"/>
      <c r="M11" s="40"/>
      <c r="N11" s="44"/>
      <c r="O11" s="50">
        <v>30451.5</v>
      </c>
    </row>
    <row r="12" spans="1:19" ht="14.25" customHeight="1">
      <c r="A12" s="35"/>
      <c r="B12" s="51"/>
      <c r="C12" s="52"/>
      <c r="D12" s="56"/>
      <c r="E12" s="54"/>
      <c r="F12" s="55"/>
      <c r="G12" s="56"/>
      <c r="H12" s="57"/>
      <c r="I12" s="58"/>
      <c r="J12" s="59"/>
      <c r="K12" s="56"/>
      <c r="L12" s="56"/>
      <c r="M12" s="56"/>
      <c r="N12" s="60"/>
      <c r="O12" s="61"/>
      <c r="S12" s="34"/>
    </row>
    <row r="13" spans="1:19" ht="14.25" customHeight="1">
      <c r="A13" s="35"/>
      <c r="B13" s="62"/>
      <c r="C13" s="63"/>
      <c r="D13" s="48"/>
      <c r="E13" s="64"/>
      <c r="F13" s="65"/>
      <c r="G13" s="48"/>
      <c r="H13" s="64"/>
      <c r="I13" s="29"/>
      <c r="J13" s="43"/>
      <c r="K13" s="48"/>
      <c r="L13" s="48"/>
      <c r="M13" s="40"/>
      <c r="N13" s="44"/>
      <c r="O13" s="45"/>
      <c r="S13" s="34"/>
    </row>
    <row r="14" spans="1:28" ht="14.25" customHeight="1">
      <c r="A14" s="35"/>
      <c r="B14" s="62" t="s">
        <v>66</v>
      </c>
      <c r="C14" s="63"/>
      <c r="D14" s="48"/>
      <c r="E14" s="64"/>
      <c r="F14" s="65"/>
      <c r="G14" s="48"/>
      <c r="H14" s="64"/>
      <c r="I14" s="66"/>
      <c r="J14" s="43"/>
      <c r="K14" s="48"/>
      <c r="L14" s="48"/>
      <c r="M14" s="40"/>
      <c r="N14" s="44"/>
      <c r="O14" s="45"/>
      <c r="S14" s="34"/>
      <c r="AB14" s="71"/>
    </row>
    <row r="15" spans="1:28" ht="14.25" customHeight="1">
      <c r="A15" s="35"/>
      <c r="B15" s="67" t="s">
        <v>67</v>
      </c>
      <c r="C15" s="41">
        <v>17800</v>
      </c>
      <c r="D15" s="68">
        <v>0</v>
      </c>
      <c r="E15" s="41">
        <f aca="true" t="shared" si="0" ref="E15:E36">+C15+D15</f>
        <v>17800</v>
      </c>
      <c r="F15" s="41">
        <v>17148.6</v>
      </c>
      <c r="G15" s="146">
        <v>9068.48</v>
      </c>
      <c r="H15" s="41">
        <f aca="true" t="shared" si="1" ref="H15:H36">F15-G15</f>
        <v>8080.119999999999</v>
      </c>
      <c r="I15" s="42">
        <f>F15-E15</f>
        <v>-651.4000000000015</v>
      </c>
      <c r="J15" s="43">
        <v>4286.85</v>
      </c>
      <c r="K15" s="68">
        <v>0</v>
      </c>
      <c r="L15" s="68">
        <v>4286.85</v>
      </c>
      <c r="M15" s="48">
        <f aca="true" t="shared" si="2" ref="M15:M36">J15+K15-L15</f>
        <v>0</v>
      </c>
      <c r="N15" s="82">
        <f aca="true" t="shared" si="3" ref="N15:N36">H15+M15</f>
        <v>8080.119999999999</v>
      </c>
      <c r="O15" s="83">
        <f aca="true" t="shared" si="4" ref="O15:O36">G15+L15</f>
        <v>13355.33</v>
      </c>
      <c r="R15" s="71"/>
      <c r="S15" s="34"/>
      <c r="AB15" s="71"/>
    </row>
    <row r="16" spans="1:36" ht="14.25" customHeight="1">
      <c r="A16" s="35"/>
      <c r="B16" s="67" t="s">
        <v>68</v>
      </c>
      <c r="C16" s="41">
        <v>999</v>
      </c>
      <c r="D16" s="68">
        <v>0</v>
      </c>
      <c r="E16" s="41">
        <f t="shared" si="0"/>
        <v>999</v>
      </c>
      <c r="F16" s="41">
        <v>999</v>
      </c>
      <c r="G16" s="146">
        <v>999</v>
      </c>
      <c r="H16" s="41">
        <f t="shared" si="1"/>
        <v>0</v>
      </c>
      <c r="I16" s="42">
        <f aca="true" t="shared" si="5" ref="I16:I36">F16-E16</f>
        <v>0</v>
      </c>
      <c r="J16" s="43">
        <v>0</v>
      </c>
      <c r="K16" s="68">
        <v>0</v>
      </c>
      <c r="L16" s="68">
        <v>0</v>
      </c>
      <c r="M16" s="48">
        <f t="shared" si="2"/>
        <v>0</v>
      </c>
      <c r="N16" s="82">
        <f t="shared" si="3"/>
        <v>0</v>
      </c>
      <c r="O16" s="83">
        <f t="shared" si="4"/>
        <v>999</v>
      </c>
      <c r="R16" s="71"/>
      <c r="S16" s="34"/>
      <c r="AB16" s="71"/>
      <c r="AH16" s="3">
        <v>1171.35</v>
      </c>
      <c r="AI16" s="3">
        <v>12</v>
      </c>
      <c r="AJ16" s="3">
        <f>PRODUCT(AH16:AI16)</f>
        <v>14056.199999999999</v>
      </c>
    </row>
    <row r="17" spans="1:28" ht="14.25" customHeight="1">
      <c r="A17" s="35"/>
      <c r="B17" s="67" t="s">
        <v>69</v>
      </c>
      <c r="C17" s="41">
        <v>470</v>
      </c>
      <c r="D17" s="68">
        <v>0</v>
      </c>
      <c r="E17" s="41">
        <f t="shared" si="0"/>
        <v>470</v>
      </c>
      <c r="F17" s="41">
        <v>0</v>
      </c>
      <c r="G17" s="146">
        <v>0</v>
      </c>
      <c r="H17" s="41">
        <f t="shared" si="1"/>
        <v>0</v>
      </c>
      <c r="I17" s="42">
        <f t="shared" si="5"/>
        <v>-470</v>
      </c>
      <c r="J17" s="43">
        <v>0</v>
      </c>
      <c r="K17" s="68">
        <v>0</v>
      </c>
      <c r="L17" s="68">
        <v>0</v>
      </c>
      <c r="M17" s="48">
        <f t="shared" si="2"/>
        <v>0</v>
      </c>
      <c r="N17" s="82">
        <f t="shared" si="3"/>
        <v>0</v>
      </c>
      <c r="O17" s="83">
        <f t="shared" si="4"/>
        <v>0</v>
      </c>
      <c r="R17" s="71"/>
      <c r="S17" s="34"/>
      <c r="AB17" s="71"/>
    </row>
    <row r="18" spans="1:28" ht="14.25" customHeight="1">
      <c r="A18" s="35"/>
      <c r="B18" s="67" t="s">
        <v>70</v>
      </c>
      <c r="C18" s="41">
        <v>100</v>
      </c>
      <c r="D18" s="68">
        <v>0</v>
      </c>
      <c r="E18" s="41">
        <f t="shared" si="0"/>
        <v>100</v>
      </c>
      <c r="F18" s="41">
        <v>0</v>
      </c>
      <c r="G18" s="146">
        <v>0</v>
      </c>
      <c r="H18" s="41">
        <f t="shared" si="1"/>
        <v>0</v>
      </c>
      <c r="I18" s="42">
        <f t="shared" si="5"/>
        <v>-100</v>
      </c>
      <c r="J18" s="43">
        <v>0</v>
      </c>
      <c r="K18" s="68">
        <v>0</v>
      </c>
      <c r="L18" s="68">
        <v>0</v>
      </c>
      <c r="M18" s="48">
        <f t="shared" si="2"/>
        <v>0</v>
      </c>
      <c r="N18" s="82">
        <f t="shared" si="3"/>
        <v>0</v>
      </c>
      <c r="O18" s="83">
        <f t="shared" si="4"/>
        <v>0</v>
      </c>
      <c r="R18" s="71"/>
      <c r="S18" s="34"/>
      <c r="AB18" s="71"/>
    </row>
    <row r="19" spans="1:28" ht="14.25" customHeight="1">
      <c r="A19" s="35"/>
      <c r="B19" s="67" t="s">
        <v>71</v>
      </c>
      <c r="C19" s="41">
        <v>0</v>
      </c>
      <c r="D19" s="68">
        <v>0</v>
      </c>
      <c r="E19" s="41">
        <f t="shared" si="0"/>
        <v>0</v>
      </c>
      <c r="F19" s="41">
        <v>0</v>
      </c>
      <c r="G19" s="146">
        <v>0</v>
      </c>
      <c r="H19" s="41">
        <f t="shared" si="1"/>
        <v>0</v>
      </c>
      <c r="I19" s="42">
        <f t="shared" si="5"/>
        <v>0</v>
      </c>
      <c r="J19" s="43">
        <v>0</v>
      </c>
      <c r="K19" s="68">
        <v>0</v>
      </c>
      <c r="L19" s="68">
        <v>0</v>
      </c>
      <c r="M19" s="48">
        <f t="shared" si="2"/>
        <v>0</v>
      </c>
      <c r="N19" s="82">
        <f t="shared" si="3"/>
        <v>0</v>
      </c>
      <c r="O19" s="83">
        <f t="shared" si="4"/>
        <v>0</v>
      </c>
      <c r="R19" s="71"/>
      <c r="S19" s="34"/>
      <c r="AB19" s="71"/>
    </row>
    <row r="20" spans="1:28" ht="14.25" customHeight="1">
      <c r="A20" s="35"/>
      <c r="B20" s="67" t="s">
        <v>72</v>
      </c>
      <c r="C20" s="41">
        <v>5000</v>
      </c>
      <c r="D20" s="68">
        <v>0</v>
      </c>
      <c r="E20" s="41">
        <f t="shared" si="0"/>
        <v>5000</v>
      </c>
      <c r="F20" s="41">
        <v>231.8</v>
      </c>
      <c r="G20" s="146">
        <v>231.8</v>
      </c>
      <c r="H20" s="41">
        <f t="shared" si="1"/>
        <v>0</v>
      </c>
      <c r="I20" s="42">
        <f t="shared" si="5"/>
        <v>-4768.2</v>
      </c>
      <c r="J20" s="43">
        <v>0</v>
      </c>
      <c r="K20" s="68">
        <v>0</v>
      </c>
      <c r="L20" s="68">
        <v>0</v>
      </c>
      <c r="M20" s="40">
        <f t="shared" si="2"/>
        <v>0</v>
      </c>
      <c r="N20" s="44">
        <f t="shared" si="3"/>
        <v>0</v>
      </c>
      <c r="O20" s="45">
        <f t="shared" si="4"/>
        <v>231.8</v>
      </c>
      <c r="R20" s="71"/>
      <c r="S20" s="34"/>
      <c r="AB20" s="71"/>
    </row>
    <row r="21" spans="1:28" ht="14.25" customHeight="1">
      <c r="A21" s="35"/>
      <c r="B21" s="67" t="s">
        <v>73</v>
      </c>
      <c r="C21" s="41">
        <v>0</v>
      </c>
      <c r="D21" s="68">
        <v>0</v>
      </c>
      <c r="E21" s="41">
        <f t="shared" si="0"/>
        <v>0</v>
      </c>
      <c r="F21" s="41">
        <v>0</v>
      </c>
      <c r="G21" s="146">
        <v>0</v>
      </c>
      <c r="H21" s="41">
        <f t="shared" si="1"/>
        <v>0</v>
      </c>
      <c r="I21" s="42">
        <f t="shared" si="5"/>
        <v>0</v>
      </c>
      <c r="J21" s="43">
        <v>0</v>
      </c>
      <c r="K21" s="68">
        <v>0</v>
      </c>
      <c r="L21" s="68">
        <v>0</v>
      </c>
      <c r="M21" s="40">
        <f t="shared" si="2"/>
        <v>0</v>
      </c>
      <c r="N21" s="44">
        <f t="shared" si="3"/>
        <v>0</v>
      </c>
      <c r="O21" s="45">
        <f t="shared" si="4"/>
        <v>0</v>
      </c>
      <c r="R21" s="71"/>
      <c r="S21" s="34"/>
      <c r="AB21" s="71"/>
    </row>
    <row r="22" spans="1:28" ht="14.25" customHeight="1">
      <c r="A22" s="35"/>
      <c r="B22" s="67" t="s">
        <v>74</v>
      </c>
      <c r="C22" s="41">
        <v>15739.46</v>
      </c>
      <c r="D22" s="68">
        <v>0</v>
      </c>
      <c r="E22" s="41">
        <f t="shared" si="0"/>
        <v>15739.46</v>
      </c>
      <c r="F22" s="41">
        <v>15739.46</v>
      </c>
      <c r="G22" s="146">
        <v>0</v>
      </c>
      <c r="H22" s="41">
        <f t="shared" si="1"/>
        <v>15739.46</v>
      </c>
      <c r="I22" s="42">
        <f t="shared" si="5"/>
        <v>0</v>
      </c>
      <c r="J22" s="43">
        <v>0</v>
      </c>
      <c r="K22" s="68">
        <v>0</v>
      </c>
      <c r="L22" s="68">
        <v>0</v>
      </c>
      <c r="M22" s="40">
        <f t="shared" si="2"/>
        <v>0</v>
      </c>
      <c r="N22" s="44">
        <f t="shared" si="3"/>
        <v>15739.46</v>
      </c>
      <c r="O22" s="45">
        <f t="shared" si="4"/>
        <v>0</v>
      </c>
      <c r="R22" s="71"/>
      <c r="S22" s="34"/>
      <c r="AB22" s="71"/>
    </row>
    <row r="23" spans="1:28" ht="14.25" customHeight="1">
      <c r="A23" s="35"/>
      <c r="B23" s="67" t="s">
        <v>75</v>
      </c>
      <c r="C23" s="41">
        <v>1000</v>
      </c>
      <c r="D23" s="68">
        <v>0</v>
      </c>
      <c r="E23" s="41">
        <f t="shared" si="0"/>
        <v>1000</v>
      </c>
      <c r="F23" s="41">
        <v>1060</v>
      </c>
      <c r="G23" s="146">
        <v>1060</v>
      </c>
      <c r="H23" s="41">
        <f t="shared" si="1"/>
        <v>0</v>
      </c>
      <c r="I23" s="42">
        <f t="shared" si="5"/>
        <v>60</v>
      </c>
      <c r="J23" s="43">
        <v>0</v>
      </c>
      <c r="K23" s="68">
        <v>0</v>
      </c>
      <c r="L23" s="68">
        <v>0</v>
      </c>
      <c r="M23" s="40">
        <f t="shared" si="2"/>
        <v>0</v>
      </c>
      <c r="N23" s="44">
        <f t="shared" si="3"/>
        <v>0</v>
      </c>
      <c r="O23" s="45">
        <f t="shared" si="4"/>
        <v>1060</v>
      </c>
      <c r="R23" s="71"/>
      <c r="S23" s="34"/>
      <c r="AB23" s="71"/>
    </row>
    <row r="24" spans="1:28" ht="14.25" customHeight="1">
      <c r="A24" s="35"/>
      <c r="B24" s="67" t="s">
        <v>76</v>
      </c>
      <c r="C24" s="41">
        <v>700</v>
      </c>
      <c r="D24" s="68">
        <v>0</v>
      </c>
      <c r="E24" s="41">
        <f t="shared" si="0"/>
        <v>700</v>
      </c>
      <c r="F24" s="41">
        <v>944</v>
      </c>
      <c r="G24" s="146">
        <v>944</v>
      </c>
      <c r="H24" s="41">
        <f t="shared" si="1"/>
        <v>0</v>
      </c>
      <c r="I24" s="42">
        <f t="shared" si="5"/>
        <v>244</v>
      </c>
      <c r="J24" s="43">
        <v>0</v>
      </c>
      <c r="K24" s="68">
        <v>0</v>
      </c>
      <c r="L24" s="68">
        <v>0</v>
      </c>
      <c r="M24" s="40">
        <f t="shared" si="2"/>
        <v>0</v>
      </c>
      <c r="N24" s="44">
        <f t="shared" si="3"/>
        <v>0</v>
      </c>
      <c r="O24" s="45">
        <f t="shared" si="4"/>
        <v>944</v>
      </c>
      <c r="R24" s="71"/>
      <c r="AB24" s="71"/>
    </row>
    <row r="25" spans="1:21" ht="14.25" customHeight="1">
      <c r="A25" s="35"/>
      <c r="B25" s="67" t="s">
        <v>77</v>
      </c>
      <c r="C25" s="41">
        <v>4500</v>
      </c>
      <c r="D25" s="68">
        <v>0</v>
      </c>
      <c r="E25" s="41">
        <f t="shared" si="0"/>
        <v>4500</v>
      </c>
      <c r="F25" s="41">
        <v>0</v>
      </c>
      <c r="G25" s="146">
        <v>0</v>
      </c>
      <c r="H25" s="41">
        <f t="shared" si="1"/>
        <v>0</v>
      </c>
      <c r="I25" s="42">
        <f t="shared" si="5"/>
        <v>-4500</v>
      </c>
      <c r="J25" s="43">
        <v>0</v>
      </c>
      <c r="K25" s="68">
        <v>0</v>
      </c>
      <c r="L25" s="68">
        <v>0</v>
      </c>
      <c r="M25" s="40">
        <f t="shared" si="2"/>
        <v>0</v>
      </c>
      <c r="N25" s="44">
        <f t="shared" si="3"/>
        <v>0</v>
      </c>
      <c r="O25" s="45">
        <f t="shared" si="4"/>
        <v>0</v>
      </c>
      <c r="R25" s="71"/>
      <c r="S25" s="34"/>
      <c r="T25" s="34"/>
      <c r="U25" s="34"/>
    </row>
    <row r="26" spans="1:19" ht="14.25" customHeight="1">
      <c r="A26" s="35"/>
      <c r="B26" s="67" t="s">
        <v>78</v>
      </c>
      <c r="C26" s="41">
        <v>100</v>
      </c>
      <c r="D26" s="68">
        <v>0</v>
      </c>
      <c r="E26" s="41">
        <f t="shared" si="0"/>
        <v>100</v>
      </c>
      <c r="F26" s="41">
        <v>0</v>
      </c>
      <c r="G26" s="146">
        <v>0</v>
      </c>
      <c r="H26" s="41">
        <f t="shared" si="1"/>
        <v>0</v>
      </c>
      <c r="I26" s="42">
        <f t="shared" si="5"/>
        <v>-100</v>
      </c>
      <c r="J26" s="43">
        <v>0</v>
      </c>
      <c r="K26" s="68">
        <v>0</v>
      </c>
      <c r="L26" s="68">
        <v>0</v>
      </c>
      <c r="M26" s="40">
        <f t="shared" si="2"/>
        <v>0</v>
      </c>
      <c r="N26" s="44">
        <f t="shared" si="3"/>
        <v>0</v>
      </c>
      <c r="O26" s="45">
        <f t="shared" si="4"/>
        <v>0</v>
      </c>
      <c r="R26" s="71"/>
      <c r="S26" s="34"/>
    </row>
    <row r="27" spans="1:18" ht="14.25" customHeight="1">
      <c r="A27" s="35"/>
      <c r="B27" s="67" t="s">
        <v>79</v>
      </c>
      <c r="C27" s="41">
        <v>563</v>
      </c>
      <c r="D27" s="68">
        <v>0</v>
      </c>
      <c r="E27" s="41">
        <f t="shared" si="0"/>
        <v>563</v>
      </c>
      <c r="F27" s="41">
        <v>450.26</v>
      </c>
      <c r="G27" s="146">
        <v>450.26</v>
      </c>
      <c r="H27" s="41">
        <f t="shared" si="1"/>
        <v>0</v>
      </c>
      <c r="I27" s="42">
        <f t="shared" si="5"/>
        <v>-112.74000000000001</v>
      </c>
      <c r="J27" s="43">
        <v>0</v>
      </c>
      <c r="K27" s="68">
        <v>0</v>
      </c>
      <c r="L27" s="68">
        <v>0</v>
      </c>
      <c r="M27" s="40">
        <f t="shared" si="2"/>
        <v>0</v>
      </c>
      <c r="N27" s="44">
        <f t="shared" si="3"/>
        <v>0</v>
      </c>
      <c r="O27" s="45">
        <f t="shared" si="4"/>
        <v>450.26</v>
      </c>
      <c r="R27"/>
    </row>
    <row r="28" spans="1:18" ht="14.25" customHeight="1">
      <c r="A28" s="35"/>
      <c r="B28" s="67" t="s">
        <v>39</v>
      </c>
      <c r="C28" s="41">
        <v>0</v>
      </c>
      <c r="D28" s="68">
        <v>0</v>
      </c>
      <c r="E28" s="41">
        <f t="shared" si="0"/>
        <v>0</v>
      </c>
      <c r="F28" s="41">
        <v>0</v>
      </c>
      <c r="G28" s="146">
        <v>0</v>
      </c>
      <c r="H28" s="41">
        <f t="shared" si="1"/>
        <v>0</v>
      </c>
      <c r="I28" s="42">
        <f t="shared" si="5"/>
        <v>0</v>
      </c>
      <c r="J28" s="43">
        <v>0</v>
      </c>
      <c r="K28" s="68">
        <v>0</v>
      </c>
      <c r="L28" s="68">
        <v>0</v>
      </c>
      <c r="M28" s="40">
        <f t="shared" si="2"/>
        <v>0</v>
      </c>
      <c r="N28" s="44">
        <f t="shared" si="3"/>
        <v>0</v>
      </c>
      <c r="O28" s="45">
        <f t="shared" si="4"/>
        <v>0</v>
      </c>
      <c r="R28" s="71"/>
    </row>
    <row r="29" spans="1:21" ht="14.25" customHeight="1">
      <c r="A29" s="35"/>
      <c r="B29" s="67" t="s">
        <v>80</v>
      </c>
      <c r="C29" s="41">
        <v>100</v>
      </c>
      <c r="D29" s="68">
        <v>0</v>
      </c>
      <c r="E29" s="41">
        <f t="shared" si="0"/>
        <v>100</v>
      </c>
      <c r="F29" s="41">
        <v>99.94</v>
      </c>
      <c r="G29" s="146">
        <v>99.94</v>
      </c>
      <c r="H29" s="41">
        <f t="shared" si="1"/>
        <v>0</v>
      </c>
      <c r="I29" s="42">
        <f t="shared" si="5"/>
        <v>-0.060000000000002274</v>
      </c>
      <c r="J29" s="43">
        <v>0</v>
      </c>
      <c r="K29" s="68">
        <v>0</v>
      </c>
      <c r="L29" s="68">
        <v>0</v>
      </c>
      <c r="M29" s="40">
        <f t="shared" si="2"/>
        <v>0</v>
      </c>
      <c r="N29" s="44">
        <f t="shared" si="3"/>
        <v>0</v>
      </c>
      <c r="O29" s="45">
        <f t="shared" si="4"/>
        <v>99.94</v>
      </c>
      <c r="R29" s="71"/>
      <c r="S29" s="46"/>
      <c r="U29" s="34"/>
    </row>
    <row r="30" spans="1:19" ht="14.25" customHeight="1">
      <c r="A30" s="35"/>
      <c r="B30" s="67" t="s">
        <v>81</v>
      </c>
      <c r="C30" s="41">
        <v>5000</v>
      </c>
      <c r="D30" s="68">
        <v>0</v>
      </c>
      <c r="E30" s="41">
        <f t="shared" si="0"/>
        <v>5000</v>
      </c>
      <c r="F30" s="41">
        <v>799.03</v>
      </c>
      <c r="G30" s="146">
        <v>799.03</v>
      </c>
      <c r="H30" s="41">
        <f t="shared" si="1"/>
        <v>0</v>
      </c>
      <c r="I30" s="42">
        <f t="shared" si="5"/>
        <v>-4200.97</v>
      </c>
      <c r="J30" s="43">
        <v>1201</v>
      </c>
      <c r="K30" s="68">
        <v>0</v>
      </c>
      <c r="L30" s="68">
        <v>1201</v>
      </c>
      <c r="M30" s="40">
        <f t="shared" si="2"/>
        <v>0</v>
      </c>
      <c r="N30" s="44">
        <f t="shared" si="3"/>
        <v>0</v>
      </c>
      <c r="O30" s="45">
        <f t="shared" si="4"/>
        <v>2000.03</v>
      </c>
      <c r="R30" s="71"/>
      <c r="S30" s="34"/>
    </row>
    <row r="31" spans="1:21" ht="14.25" customHeight="1">
      <c r="A31" s="35"/>
      <c r="B31" s="67" t="s">
        <v>82</v>
      </c>
      <c r="C31" s="41">
        <v>0</v>
      </c>
      <c r="D31" s="68">
        <v>0</v>
      </c>
      <c r="E31" s="41">
        <f t="shared" si="0"/>
        <v>0</v>
      </c>
      <c r="F31" s="41">
        <v>270</v>
      </c>
      <c r="G31" s="146">
        <v>0</v>
      </c>
      <c r="H31" s="41">
        <f t="shared" si="1"/>
        <v>270</v>
      </c>
      <c r="I31" s="42">
        <f t="shared" si="5"/>
        <v>270</v>
      </c>
      <c r="J31" s="43">
        <v>90</v>
      </c>
      <c r="K31" s="68">
        <v>-90</v>
      </c>
      <c r="L31" s="68">
        <v>0</v>
      </c>
      <c r="M31" s="40">
        <f t="shared" si="2"/>
        <v>0</v>
      </c>
      <c r="N31" s="44">
        <f t="shared" si="3"/>
        <v>270</v>
      </c>
      <c r="O31" s="45">
        <f t="shared" si="4"/>
        <v>0</v>
      </c>
      <c r="R31" s="71"/>
      <c r="S31"/>
      <c r="U31" s="34"/>
    </row>
    <row r="32" spans="1:19" ht="14.25" customHeight="1">
      <c r="A32" s="35"/>
      <c r="B32" s="67" t="s">
        <v>83</v>
      </c>
      <c r="C32" s="41">
        <v>1350</v>
      </c>
      <c r="D32" s="68">
        <v>0</v>
      </c>
      <c r="E32" s="41">
        <f t="shared" si="0"/>
        <v>1350</v>
      </c>
      <c r="F32" s="41">
        <v>1371.8</v>
      </c>
      <c r="G32" s="146">
        <v>1371.8</v>
      </c>
      <c r="H32" s="41">
        <f t="shared" si="1"/>
        <v>0</v>
      </c>
      <c r="I32" s="42">
        <f t="shared" si="5"/>
        <v>21.799999999999955</v>
      </c>
      <c r="J32" s="43">
        <v>0</v>
      </c>
      <c r="K32" s="68">
        <v>0</v>
      </c>
      <c r="L32" s="68">
        <v>0</v>
      </c>
      <c r="M32" s="40">
        <f t="shared" si="2"/>
        <v>0</v>
      </c>
      <c r="N32" s="44">
        <f t="shared" si="3"/>
        <v>0</v>
      </c>
      <c r="O32" s="45">
        <f t="shared" si="4"/>
        <v>1371.8</v>
      </c>
      <c r="R32" s="71"/>
      <c r="S32" s="34"/>
    </row>
    <row r="33" spans="1:19" ht="14.25" customHeight="1">
      <c r="A33" s="35"/>
      <c r="B33" s="67" t="s">
        <v>84</v>
      </c>
      <c r="C33" s="41">
        <v>0</v>
      </c>
      <c r="D33" s="68">
        <v>0</v>
      </c>
      <c r="E33" s="41">
        <f t="shared" si="0"/>
        <v>0</v>
      </c>
      <c r="F33" s="41">
        <v>0</v>
      </c>
      <c r="G33" s="146">
        <v>0</v>
      </c>
      <c r="H33" s="41">
        <f t="shared" si="1"/>
        <v>0</v>
      </c>
      <c r="I33" s="42">
        <f t="shared" si="5"/>
        <v>0</v>
      </c>
      <c r="J33" s="43">
        <v>951.6</v>
      </c>
      <c r="K33" s="68">
        <v>0</v>
      </c>
      <c r="L33" s="68">
        <v>0</v>
      </c>
      <c r="M33" s="40">
        <f t="shared" si="2"/>
        <v>951.6</v>
      </c>
      <c r="N33" s="44">
        <f t="shared" si="3"/>
        <v>951.6</v>
      </c>
      <c r="O33" s="45">
        <f t="shared" si="4"/>
        <v>0</v>
      </c>
      <c r="R33" s="71"/>
      <c r="S33" s="34"/>
    </row>
    <row r="34" spans="1:19" ht="14.25" customHeight="1">
      <c r="A34" s="35"/>
      <c r="B34" s="67" t="s">
        <v>85</v>
      </c>
      <c r="C34" s="41">
        <v>900</v>
      </c>
      <c r="D34" s="68">
        <v>0</v>
      </c>
      <c r="E34" s="41">
        <v>0</v>
      </c>
      <c r="F34" s="41">
        <v>0</v>
      </c>
      <c r="G34" s="146">
        <v>0</v>
      </c>
      <c r="H34" s="41">
        <f t="shared" si="1"/>
        <v>0</v>
      </c>
      <c r="I34" s="42">
        <f t="shared" si="5"/>
        <v>0</v>
      </c>
      <c r="J34" s="43">
        <v>0</v>
      </c>
      <c r="K34" s="68">
        <v>0</v>
      </c>
      <c r="L34" s="68">
        <v>0</v>
      </c>
      <c r="M34" s="40">
        <f t="shared" si="2"/>
        <v>0</v>
      </c>
      <c r="N34" s="44">
        <f t="shared" si="3"/>
        <v>0</v>
      </c>
      <c r="O34" s="45">
        <f t="shared" si="4"/>
        <v>0</v>
      </c>
      <c r="R34" s="71"/>
      <c r="S34" s="34"/>
    </row>
    <row r="35" spans="1:21" ht="14.25" customHeight="1">
      <c r="A35" s="35"/>
      <c r="B35" s="67" t="s">
        <v>86</v>
      </c>
      <c r="C35" s="41">
        <v>1098</v>
      </c>
      <c r="D35" s="68">
        <v>0</v>
      </c>
      <c r="E35" s="41">
        <f t="shared" si="0"/>
        <v>1098</v>
      </c>
      <c r="F35" s="41">
        <v>0</v>
      </c>
      <c r="G35" s="146">
        <v>0</v>
      </c>
      <c r="H35" s="41">
        <f t="shared" si="1"/>
        <v>0</v>
      </c>
      <c r="I35" s="42">
        <f t="shared" si="5"/>
        <v>-1098</v>
      </c>
      <c r="J35" s="43">
        <v>0</v>
      </c>
      <c r="K35" s="68">
        <v>0</v>
      </c>
      <c r="L35" s="68">
        <v>0</v>
      </c>
      <c r="M35" s="40">
        <f t="shared" si="2"/>
        <v>0</v>
      </c>
      <c r="N35" s="44">
        <f t="shared" si="3"/>
        <v>0</v>
      </c>
      <c r="O35" s="45">
        <f t="shared" si="4"/>
        <v>0</v>
      </c>
      <c r="R35" s="71"/>
      <c r="S35" s="46"/>
      <c r="U35" s="34"/>
    </row>
    <row r="36" spans="1:19" ht="14.25" customHeight="1">
      <c r="A36" s="35"/>
      <c r="B36" s="67" t="s">
        <v>87</v>
      </c>
      <c r="C36" s="41">
        <v>1420.54</v>
      </c>
      <c r="D36" s="68">
        <v>0</v>
      </c>
      <c r="E36" s="41">
        <f t="shared" si="0"/>
        <v>1420.54</v>
      </c>
      <c r="F36" s="41">
        <v>693.4</v>
      </c>
      <c r="G36" s="146">
        <v>693.4</v>
      </c>
      <c r="H36" s="41">
        <f t="shared" si="1"/>
        <v>0</v>
      </c>
      <c r="I36" s="42">
        <f t="shared" si="5"/>
        <v>-727.14</v>
      </c>
      <c r="J36" s="43">
        <v>183</v>
      </c>
      <c r="K36" s="68">
        <v>0</v>
      </c>
      <c r="L36" s="68">
        <v>183</v>
      </c>
      <c r="M36" s="40">
        <f t="shared" si="2"/>
        <v>0</v>
      </c>
      <c r="N36" s="44">
        <f t="shared" si="3"/>
        <v>0</v>
      </c>
      <c r="O36" s="45">
        <f t="shared" si="4"/>
        <v>876.4</v>
      </c>
      <c r="R36" s="71"/>
      <c r="S36" s="34"/>
    </row>
    <row r="37" spans="1:21" ht="14.25" customHeight="1">
      <c r="A37" s="35"/>
      <c r="B37" s="147" t="s">
        <v>88</v>
      </c>
      <c r="C37" s="148">
        <f aca="true" t="shared" si="6" ref="C37:O37">SUM(C15:C36)</f>
        <v>56840</v>
      </c>
      <c r="D37" s="148">
        <f t="shared" si="6"/>
        <v>0</v>
      </c>
      <c r="E37" s="149">
        <f t="shared" si="6"/>
        <v>55940</v>
      </c>
      <c r="F37" s="150">
        <f t="shared" si="6"/>
        <v>39807.29000000001</v>
      </c>
      <c r="G37" s="151">
        <f t="shared" si="6"/>
        <v>15717.71</v>
      </c>
      <c r="H37" s="151">
        <f t="shared" si="6"/>
        <v>24089.579999999998</v>
      </c>
      <c r="I37" s="150">
        <f t="shared" si="6"/>
        <v>-16132.710000000003</v>
      </c>
      <c r="J37" s="151">
        <f t="shared" si="6"/>
        <v>6712.450000000001</v>
      </c>
      <c r="K37" s="151">
        <f t="shared" si="6"/>
        <v>-90</v>
      </c>
      <c r="L37" s="151">
        <f t="shared" si="6"/>
        <v>5670.85</v>
      </c>
      <c r="M37" s="151">
        <f t="shared" si="6"/>
        <v>951.6</v>
      </c>
      <c r="N37" s="150">
        <f t="shared" si="6"/>
        <v>25041.179999999997</v>
      </c>
      <c r="O37" s="150">
        <f t="shared" si="6"/>
        <v>21388.559999999994</v>
      </c>
      <c r="R37" s="71"/>
      <c r="S37" s="46"/>
      <c r="U37" s="34"/>
    </row>
    <row r="38" spans="1:18" ht="14.25" customHeight="1">
      <c r="A38" s="35"/>
      <c r="B38" s="67"/>
      <c r="C38" s="63"/>
      <c r="D38" s="48"/>
      <c r="E38" s="64"/>
      <c r="F38" s="65"/>
      <c r="G38" s="48"/>
      <c r="H38" s="64"/>
      <c r="I38" s="66"/>
      <c r="J38" s="43"/>
      <c r="K38" s="48"/>
      <c r="L38" s="48"/>
      <c r="M38" s="40"/>
      <c r="N38" s="44"/>
      <c r="O38" s="45"/>
      <c r="R38" s="71"/>
    </row>
    <row r="39" spans="1:21" ht="14.25" customHeight="1">
      <c r="A39" s="35"/>
      <c r="B39" s="62" t="s">
        <v>89</v>
      </c>
      <c r="C39" s="63"/>
      <c r="D39" s="48"/>
      <c r="E39" s="64"/>
      <c r="F39" s="65"/>
      <c r="G39" s="48"/>
      <c r="H39" s="64"/>
      <c r="I39" s="66"/>
      <c r="J39" s="43"/>
      <c r="K39" s="48"/>
      <c r="L39" s="48"/>
      <c r="M39" s="48"/>
      <c r="N39" s="82"/>
      <c r="O39" s="83"/>
      <c r="R39" s="71"/>
      <c r="S39" s="34"/>
      <c r="U39" s="34"/>
    </row>
    <row r="40" spans="1:18" ht="14.25" customHeight="1">
      <c r="A40" s="35"/>
      <c r="B40" s="67" t="s">
        <v>90</v>
      </c>
      <c r="C40" s="63"/>
      <c r="D40" s="68">
        <v>0</v>
      </c>
      <c r="E40" s="41">
        <f>C40+D40</f>
        <v>0</v>
      </c>
      <c r="F40" s="69">
        <v>0</v>
      </c>
      <c r="G40" s="68">
        <v>0</v>
      </c>
      <c r="H40" s="41">
        <f>F40-G40</f>
        <v>0</v>
      </c>
      <c r="I40" s="42">
        <f>F40-E40</f>
        <v>0</v>
      </c>
      <c r="J40" s="43">
        <v>0</v>
      </c>
      <c r="K40" s="68">
        <v>0</v>
      </c>
      <c r="L40" s="68">
        <v>0</v>
      </c>
      <c r="M40" s="40">
        <f>J40+K40-L40</f>
        <v>0</v>
      </c>
      <c r="N40" s="44">
        <f>H40+M40</f>
        <v>0</v>
      </c>
      <c r="O40" s="45">
        <f>G40+L40</f>
        <v>0</v>
      </c>
      <c r="R40" s="71"/>
    </row>
    <row r="41" spans="1:19" ht="14.25" customHeight="1">
      <c r="A41" s="35"/>
      <c r="B41" s="67" t="s">
        <v>91</v>
      </c>
      <c r="C41" s="63">
        <v>0</v>
      </c>
      <c r="D41" s="68">
        <v>0</v>
      </c>
      <c r="E41" s="41">
        <f>C41+D41</f>
        <v>0</v>
      </c>
      <c r="F41" s="69">
        <v>0</v>
      </c>
      <c r="G41" s="68">
        <v>0</v>
      </c>
      <c r="H41" s="41">
        <f>F41-G41</f>
        <v>0</v>
      </c>
      <c r="I41" s="42">
        <f>F41-E41</f>
        <v>0</v>
      </c>
      <c r="J41" s="43">
        <v>0</v>
      </c>
      <c r="K41" s="68">
        <v>0</v>
      </c>
      <c r="L41" s="68">
        <v>0</v>
      </c>
      <c r="M41" s="40">
        <f>J41+K41-L41</f>
        <v>0</v>
      </c>
      <c r="N41" s="44">
        <f>H41+M41</f>
        <v>0</v>
      </c>
      <c r="O41" s="45">
        <f>G41+L41</f>
        <v>0</v>
      </c>
      <c r="R41" s="71"/>
      <c r="S41" s="34"/>
    </row>
    <row r="42" spans="1:18" ht="14.25" customHeight="1">
      <c r="A42" s="35"/>
      <c r="B42" s="67" t="s">
        <v>92</v>
      </c>
      <c r="C42" s="63">
        <v>0</v>
      </c>
      <c r="D42" s="68">
        <v>0</v>
      </c>
      <c r="E42" s="41">
        <f>C42+D42</f>
        <v>0</v>
      </c>
      <c r="F42" s="69">
        <v>0</v>
      </c>
      <c r="G42" s="68">
        <v>0</v>
      </c>
      <c r="H42" s="41">
        <f>F42-G42</f>
        <v>0</v>
      </c>
      <c r="I42" s="42">
        <f>F42-E42</f>
        <v>0</v>
      </c>
      <c r="J42" s="43">
        <v>0</v>
      </c>
      <c r="K42" s="68">
        <v>0</v>
      </c>
      <c r="L42" s="68">
        <v>0</v>
      </c>
      <c r="M42" s="40">
        <f>J42+K42-L42</f>
        <v>0</v>
      </c>
      <c r="N42" s="44">
        <f>H42+M42</f>
        <v>0</v>
      </c>
      <c r="O42" s="45">
        <f>G42+L42</f>
        <v>0</v>
      </c>
      <c r="R42" s="71"/>
    </row>
    <row r="43" spans="1:18" ht="14.25" customHeight="1">
      <c r="A43" s="35"/>
      <c r="B43" s="147" t="s">
        <v>93</v>
      </c>
      <c r="C43" s="148">
        <f aca="true" t="shared" si="7" ref="C43:O43">SUM(C40:C42)</f>
        <v>0</v>
      </c>
      <c r="D43" s="151">
        <f t="shared" si="7"/>
        <v>0</v>
      </c>
      <c r="E43" s="149">
        <f t="shared" si="7"/>
        <v>0</v>
      </c>
      <c r="F43" s="150">
        <f t="shared" si="7"/>
        <v>0</v>
      </c>
      <c r="G43" s="151">
        <f t="shared" si="7"/>
        <v>0</v>
      </c>
      <c r="H43" s="152">
        <f t="shared" si="7"/>
        <v>0</v>
      </c>
      <c r="I43" s="153">
        <f t="shared" si="7"/>
        <v>0</v>
      </c>
      <c r="J43" s="154">
        <f t="shared" si="7"/>
        <v>0</v>
      </c>
      <c r="K43" s="151">
        <f t="shared" si="7"/>
        <v>0</v>
      </c>
      <c r="L43" s="151">
        <f t="shared" si="7"/>
        <v>0</v>
      </c>
      <c r="M43" s="151">
        <f t="shared" si="7"/>
        <v>0</v>
      </c>
      <c r="N43" s="155">
        <f t="shared" si="7"/>
        <v>0</v>
      </c>
      <c r="O43" s="156">
        <f t="shared" si="7"/>
        <v>0</v>
      </c>
      <c r="R43" s="71"/>
    </row>
    <row r="44" spans="1:18" ht="14.25" customHeight="1">
      <c r="A44" s="35"/>
      <c r="B44" s="67"/>
      <c r="C44" s="63"/>
      <c r="D44" s="48"/>
      <c r="E44" s="64"/>
      <c r="F44" s="65"/>
      <c r="G44" s="48"/>
      <c r="H44" s="64"/>
      <c r="I44" s="66"/>
      <c r="J44" s="43"/>
      <c r="K44" s="48"/>
      <c r="L44" s="48"/>
      <c r="M44" s="40"/>
      <c r="N44" s="44"/>
      <c r="O44" s="45"/>
      <c r="R44" s="71"/>
    </row>
    <row r="45" spans="1:18" ht="14.25" customHeight="1">
      <c r="A45" s="35"/>
      <c r="B45" s="72" t="s">
        <v>40</v>
      </c>
      <c r="C45" s="73">
        <f aca="true" t="shared" si="8" ref="C45:O45">C37+C43</f>
        <v>56840</v>
      </c>
      <c r="D45" s="74">
        <f t="shared" si="8"/>
        <v>0</v>
      </c>
      <c r="E45" s="75">
        <f t="shared" si="8"/>
        <v>55940</v>
      </c>
      <c r="F45" s="76">
        <f t="shared" si="8"/>
        <v>39807.29000000001</v>
      </c>
      <c r="G45" s="74">
        <f t="shared" si="8"/>
        <v>15717.71</v>
      </c>
      <c r="H45" s="77">
        <f t="shared" si="8"/>
        <v>24089.579999999998</v>
      </c>
      <c r="I45" s="78">
        <f t="shared" si="8"/>
        <v>-16132.710000000003</v>
      </c>
      <c r="J45" s="79">
        <f t="shared" si="8"/>
        <v>6712.450000000001</v>
      </c>
      <c r="K45" s="74">
        <f t="shared" si="8"/>
        <v>-90</v>
      </c>
      <c r="L45" s="74">
        <f t="shared" si="8"/>
        <v>5670.85</v>
      </c>
      <c r="M45" s="74">
        <f t="shared" si="8"/>
        <v>951.6</v>
      </c>
      <c r="N45" s="80">
        <f t="shared" si="8"/>
        <v>25041.179999999997</v>
      </c>
      <c r="O45" s="81">
        <f t="shared" si="8"/>
        <v>21388.559999999994</v>
      </c>
      <c r="R45" s="71"/>
    </row>
    <row r="46" spans="1:18" ht="14.25" customHeight="1">
      <c r="A46" s="35"/>
      <c r="B46" s="62"/>
      <c r="C46" s="63"/>
      <c r="D46" s="48"/>
      <c r="E46" s="64"/>
      <c r="F46" s="65"/>
      <c r="G46" s="48"/>
      <c r="H46" s="64"/>
      <c r="I46" s="66"/>
      <c r="J46" s="43"/>
      <c r="K46" s="48"/>
      <c r="L46" s="48"/>
      <c r="M46" s="48"/>
      <c r="N46" s="82"/>
      <c r="O46" s="83"/>
      <c r="R46" s="71"/>
    </row>
    <row r="47" spans="1:18" ht="14.25" customHeight="1">
      <c r="A47" s="35"/>
      <c r="B47" s="62"/>
      <c r="C47" s="63"/>
      <c r="D47" s="48"/>
      <c r="E47" s="64"/>
      <c r="F47" s="65"/>
      <c r="G47" s="48"/>
      <c r="H47" s="64"/>
      <c r="I47" s="66"/>
      <c r="J47" s="43"/>
      <c r="K47" s="48"/>
      <c r="L47" s="48"/>
      <c r="M47" s="48"/>
      <c r="N47" s="82"/>
      <c r="O47" s="83"/>
      <c r="R47" s="71"/>
    </row>
    <row r="48" spans="1:18" ht="14.25" customHeight="1">
      <c r="A48" s="35"/>
      <c r="B48" s="62" t="s">
        <v>94</v>
      </c>
      <c r="C48" s="63"/>
      <c r="D48" s="48"/>
      <c r="E48" s="64"/>
      <c r="F48" s="65"/>
      <c r="G48" s="48"/>
      <c r="H48" s="64"/>
      <c r="I48" s="66"/>
      <c r="J48" s="43"/>
      <c r="K48" s="48"/>
      <c r="L48" s="48"/>
      <c r="M48" s="40"/>
      <c r="N48" s="44"/>
      <c r="O48" s="45"/>
      <c r="R48" s="71"/>
    </row>
    <row r="49" spans="1:18" ht="14.25" customHeight="1">
      <c r="A49" s="35"/>
      <c r="B49" s="67" t="s">
        <v>95</v>
      </c>
      <c r="C49" s="63">
        <v>0</v>
      </c>
      <c r="D49" s="68">
        <v>0</v>
      </c>
      <c r="E49" s="41">
        <f>C49+D49</f>
        <v>0</v>
      </c>
      <c r="F49" s="69">
        <v>0</v>
      </c>
      <c r="G49" s="68">
        <v>0</v>
      </c>
      <c r="H49" s="41">
        <f>F49-G49</f>
        <v>0</v>
      </c>
      <c r="I49" s="42">
        <f>F49-E49</f>
        <v>0</v>
      </c>
      <c r="J49" s="43">
        <v>0</v>
      </c>
      <c r="K49" s="68">
        <v>0</v>
      </c>
      <c r="L49" s="68">
        <v>0</v>
      </c>
      <c r="M49" s="40">
        <f>J49+K49-L49</f>
        <v>0</v>
      </c>
      <c r="N49" s="44">
        <f>H49+M49</f>
        <v>0</v>
      </c>
      <c r="O49" s="45">
        <f>G49+L49</f>
        <v>0</v>
      </c>
      <c r="P49" s="157"/>
      <c r="Q49" s="9"/>
      <c r="R49" s="71"/>
    </row>
    <row r="50" spans="1:18" ht="14.25" customHeight="1">
      <c r="A50" s="35"/>
      <c r="B50" s="67" t="s">
        <v>44</v>
      </c>
      <c r="C50" s="63"/>
      <c r="D50" s="68">
        <v>0</v>
      </c>
      <c r="E50" s="41">
        <f>C50+D50</f>
        <v>0</v>
      </c>
      <c r="F50" s="69">
        <v>0</v>
      </c>
      <c r="G50" s="68">
        <v>0</v>
      </c>
      <c r="H50" s="41">
        <f>F50-G50</f>
        <v>0</v>
      </c>
      <c r="I50" s="42">
        <f>F50-E50</f>
        <v>0</v>
      </c>
      <c r="J50" s="43">
        <v>0</v>
      </c>
      <c r="K50" s="68">
        <v>0</v>
      </c>
      <c r="L50" s="68">
        <v>0</v>
      </c>
      <c r="M50" s="40">
        <f>J50+K50-L50</f>
        <v>0</v>
      </c>
      <c r="N50" s="44">
        <f>H50+M50</f>
        <v>0</v>
      </c>
      <c r="O50" s="45">
        <f>G50+L50</f>
        <v>0</v>
      </c>
      <c r="P50" s="157"/>
      <c r="Q50" s="9"/>
      <c r="R50" s="71"/>
    </row>
    <row r="51" spans="1:18" ht="14.25" customHeight="1">
      <c r="A51" s="35"/>
      <c r="B51" s="67" t="s">
        <v>44</v>
      </c>
      <c r="C51" s="63"/>
      <c r="D51" s="68">
        <v>0</v>
      </c>
      <c r="E51" s="41">
        <f>C51+D51</f>
        <v>0</v>
      </c>
      <c r="F51" s="69">
        <v>0</v>
      </c>
      <c r="G51" s="68">
        <v>0</v>
      </c>
      <c r="H51" s="41">
        <f>F51-G51</f>
        <v>0</v>
      </c>
      <c r="I51" s="42">
        <f>F51-E51</f>
        <v>0</v>
      </c>
      <c r="J51" s="43">
        <v>0</v>
      </c>
      <c r="K51" s="68">
        <v>0</v>
      </c>
      <c r="L51" s="68">
        <v>0</v>
      </c>
      <c r="M51" s="40">
        <f>J51+K51-L51</f>
        <v>0</v>
      </c>
      <c r="N51" s="44">
        <f>H51+M51</f>
        <v>0</v>
      </c>
      <c r="O51" s="45">
        <f>G51+L51</f>
        <v>0</v>
      </c>
      <c r="P51" s="157"/>
      <c r="Q51" s="9"/>
      <c r="R51" s="71"/>
    </row>
    <row r="52" spans="1:18" ht="14.25" customHeight="1">
      <c r="A52" s="35"/>
      <c r="B52" s="72" t="s">
        <v>45</v>
      </c>
      <c r="C52" s="73">
        <f aca="true" t="shared" si="9" ref="C52:O52">SUM(C49:C51)</f>
        <v>0</v>
      </c>
      <c r="D52" s="74">
        <f t="shared" si="9"/>
        <v>0</v>
      </c>
      <c r="E52" s="75">
        <f t="shared" si="9"/>
        <v>0</v>
      </c>
      <c r="F52" s="76">
        <f t="shared" si="9"/>
        <v>0</v>
      </c>
      <c r="G52" s="74">
        <f t="shared" si="9"/>
        <v>0</v>
      </c>
      <c r="H52" s="77">
        <f t="shared" si="9"/>
        <v>0</v>
      </c>
      <c r="I52" s="78">
        <f t="shared" si="9"/>
        <v>0</v>
      </c>
      <c r="J52" s="79">
        <f t="shared" si="9"/>
        <v>0</v>
      </c>
      <c r="K52" s="74">
        <f t="shared" si="9"/>
        <v>0</v>
      </c>
      <c r="L52" s="74">
        <f t="shared" si="9"/>
        <v>0</v>
      </c>
      <c r="M52" s="74">
        <f t="shared" si="9"/>
        <v>0</v>
      </c>
      <c r="N52" s="80">
        <f t="shared" si="9"/>
        <v>0</v>
      </c>
      <c r="O52" s="81">
        <f t="shared" si="9"/>
        <v>0</v>
      </c>
      <c r="R52" s="71"/>
    </row>
    <row r="53" spans="1:18" ht="14.25" customHeight="1">
      <c r="A53" s="35"/>
      <c r="B53" s="62"/>
      <c r="C53" s="63"/>
      <c r="D53" s="48"/>
      <c r="E53" s="64"/>
      <c r="F53" s="65"/>
      <c r="G53" s="48"/>
      <c r="H53" s="64"/>
      <c r="I53" s="66"/>
      <c r="J53" s="43"/>
      <c r="K53" s="48"/>
      <c r="L53" s="48"/>
      <c r="M53" s="48"/>
      <c r="N53" s="82"/>
      <c r="O53" s="83"/>
      <c r="R53" s="71"/>
    </row>
    <row r="54" spans="1:18" ht="14.25" customHeight="1">
      <c r="A54" s="35"/>
      <c r="B54" s="62"/>
      <c r="C54" s="63"/>
      <c r="D54" s="48"/>
      <c r="E54" s="64"/>
      <c r="F54" s="65"/>
      <c r="G54" s="48"/>
      <c r="H54" s="64"/>
      <c r="I54" s="66"/>
      <c r="J54" s="43"/>
      <c r="K54" s="48"/>
      <c r="L54" s="48"/>
      <c r="M54" s="48"/>
      <c r="N54" s="82"/>
      <c r="O54" s="83"/>
      <c r="R54" s="71"/>
    </row>
    <row r="55" spans="1:18" ht="14.25" customHeight="1">
      <c r="A55" s="35"/>
      <c r="B55" s="62" t="s">
        <v>46</v>
      </c>
      <c r="C55" s="63"/>
      <c r="D55" s="48"/>
      <c r="E55" s="64"/>
      <c r="F55" s="65"/>
      <c r="G55" s="48"/>
      <c r="H55" s="64"/>
      <c r="I55" s="66"/>
      <c r="J55" s="43"/>
      <c r="K55" s="48"/>
      <c r="L55" s="48"/>
      <c r="M55" s="40"/>
      <c r="N55" s="44"/>
      <c r="O55" s="45"/>
      <c r="R55" s="95"/>
    </row>
    <row r="56" spans="1:18" ht="12.75" customHeight="1">
      <c r="A56" s="35"/>
      <c r="B56" s="67" t="s">
        <v>96</v>
      </c>
      <c r="C56" s="63">
        <v>0</v>
      </c>
      <c r="D56" s="68">
        <v>0</v>
      </c>
      <c r="E56" s="41">
        <f>C56+D56</f>
        <v>0</v>
      </c>
      <c r="F56" s="69">
        <v>0</v>
      </c>
      <c r="G56" s="68">
        <v>0</v>
      </c>
      <c r="H56" s="41">
        <f>F56-G56</f>
        <v>0</v>
      </c>
      <c r="I56" s="42">
        <f>F56-E56</f>
        <v>0</v>
      </c>
      <c r="J56" s="43">
        <v>0</v>
      </c>
      <c r="K56" s="68">
        <v>0</v>
      </c>
      <c r="L56" s="68">
        <v>0</v>
      </c>
      <c r="M56" s="40">
        <f>J56+K56-L56</f>
        <v>0</v>
      </c>
      <c r="N56" s="44">
        <f>H56+M56</f>
        <v>0</v>
      </c>
      <c r="O56" s="45">
        <f>G56+L56</f>
        <v>0</v>
      </c>
      <c r="R56" s="71"/>
    </row>
    <row r="57" spans="1:18" ht="14.25" customHeight="1">
      <c r="A57" s="35"/>
      <c r="B57" s="67" t="s">
        <v>44</v>
      </c>
      <c r="C57" s="63">
        <v>0</v>
      </c>
      <c r="D57" s="68">
        <v>0</v>
      </c>
      <c r="E57" s="41">
        <f>C57+D57</f>
        <v>0</v>
      </c>
      <c r="F57" s="69">
        <v>0</v>
      </c>
      <c r="G57" s="68">
        <v>0</v>
      </c>
      <c r="H57" s="41">
        <f>F57-G57</f>
        <v>0</v>
      </c>
      <c r="I57" s="42">
        <f>F57-E57</f>
        <v>0</v>
      </c>
      <c r="J57" s="43">
        <v>0</v>
      </c>
      <c r="K57" s="68">
        <v>0</v>
      </c>
      <c r="L57" s="68">
        <v>0</v>
      </c>
      <c r="M57" s="40">
        <f>J57+K57-L57</f>
        <v>0</v>
      </c>
      <c r="N57" s="44">
        <f>H57+M57</f>
        <v>0</v>
      </c>
      <c r="O57" s="45">
        <f>G57+L57</f>
        <v>0</v>
      </c>
      <c r="R57" s="71"/>
    </row>
    <row r="58" spans="1:18" ht="12.75" customHeight="1">
      <c r="A58" s="35"/>
      <c r="B58" s="67" t="s">
        <v>44</v>
      </c>
      <c r="C58" s="63">
        <v>0</v>
      </c>
      <c r="D58" s="68">
        <v>0</v>
      </c>
      <c r="E58" s="41">
        <f>C58+D58</f>
        <v>0</v>
      </c>
      <c r="F58" s="69">
        <v>0</v>
      </c>
      <c r="G58" s="68">
        <v>0</v>
      </c>
      <c r="H58" s="41">
        <f>F58-G58</f>
        <v>0</v>
      </c>
      <c r="I58" s="42">
        <f>F58-E58</f>
        <v>0</v>
      </c>
      <c r="J58" s="43">
        <v>0</v>
      </c>
      <c r="K58" s="68">
        <v>0</v>
      </c>
      <c r="L58" s="68">
        <v>0</v>
      </c>
      <c r="M58" s="40">
        <f>J58+K58-L58</f>
        <v>0</v>
      </c>
      <c r="N58" s="44">
        <f>H58+M58</f>
        <v>0</v>
      </c>
      <c r="O58" s="45">
        <f>G58+L58</f>
        <v>0</v>
      </c>
      <c r="R58" s="71"/>
    </row>
    <row r="59" spans="1:18" ht="12.75" customHeight="1">
      <c r="A59" s="35"/>
      <c r="B59" s="72" t="s">
        <v>48</v>
      </c>
      <c r="C59" s="73">
        <f aca="true" t="shared" si="10" ref="C59:O59">SUM(C56:C58)</f>
        <v>0</v>
      </c>
      <c r="D59" s="74">
        <f t="shared" si="10"/>
        <v>0</v>
      </c>
      <c r="E59" s="75">
        <f t="shared" si="10"/>
        <v>0</v>
      </c>
      <c r="F59" s="76">
        <f t="shared" si="10"/>
        <v>0</v>
      </c>
      <c r="G59" s="74">
        <f t="shared" si="10"/>
        <v>0</v>
      </c>
      <c r="H59" s="77">
        <f t="shared" si="10"/>
        <v>0</v>
      </c>
      <c r="I59" s="78">
        <f t="shared" si="10"/>
        <v>0</v>
      </c>
      <c r="J59" s="79">
        <f t="shared" si="10"/>
        <v>0</v>
      </c>
      <c r="K59" s="74">
        <f t="shared" si="10"/>
        <v>0</v>
      </c>
      <c r="L59" s="74">
        <f t="shared" si="10"/>
        <v>0</v>
      </c>
      <c r="M59" s="74">
        <f t="shared" si="10"/>
        <v>0</v>
      </c>
      <c r="N59" s="80">
        <f t="shared" si="10"/>
        <v>0</v>
      </c>
      <c r="O59" s="81">
        <f t="shared" si="10"/>
        <v>0</v>
      </c>
      <c r="R59" s="71"/>
    </row>
    <row r="60" spans="1:20" s="9" customFormat="1" ht="15" customHeight="1">
      <c r="A60" s="35"/>
      <c r="B60" s="85"/>
      <c r="C60" s="86"/>
      <c r="D60" s="87"/>
      <c r="E60" s="88">
        <f>C60+D60</f>
        <v>0</v>
      </c>
      <c r="F60" s="89"/>
      <c r="G60" s="87"/>
      <c r="H60" s="88">
        <f>F60-G60</f>
        <v>0</v>
      </c>
      <c r="I60" s="90">
        <f>F60-E60</f>
        <v>0</v>
      </c>
      <c r="J60" s="91"/>
      <c r="K60" s="87"/>
      <c r="L60" s="87"/>
      <c r="M60" s="87">
        <f>J60+K60-L60</f>
        <v>0</v>
      </c>
      <c r="N60" s="92">
        <f>H60+M60</f>
        <v>0</v>
      </c>
      <c r="O60" s="93">
        <f>G60+L60</f>
        <v>0</v>
      </c>
      <c r="R60" s="71"/>
      <c r="S60" s="3"/>
      <c r="T60" s="3"/>
    </row>
    <row r="61" spans="1:20" s="9" customFormat="1" ht="14.25" customHeight="1">
      <c r="A61" s="35"/>
      <c r="B61" s="85" t="s">
        <v>63</v>
      </c>
      <c r="C61" s="86">
        <f aca="true" t="shared" si="11" ref="C61:O61">C45+C52+C59</f>
        <v>56840</v>
      </c>
      <c r="D61" s="87">
        <f t="shared" si="11"/>
        <v>0</v>
      </c>
      <c r="E61" s="96">
        <f t="shared" si="11"/>
        <v>55940</v>
      </c>
      <c r="F61" s="97">
        <f t="shared" si="11"/>
        <v>39807.29000000001</v>
      </c>
      <c r="G61" s="87">
        <f t="shared" si="11"/>
        <v>15717.71</v>
      </c>
      <c r="H61" s="88">
        <f t="shared" si="11"/>
        <v>24089.579999999998</v>
      </c>
      <c r="I61" s="98">
        <f t="shared" si="11"/>
        <v>-16132.710000000003</v>
      </c>
      <c r="J61" s="91">
        <f t="shared" si="11"/>
        <v>6712.450000000001</v>
      </c>
      <c r="K61" s="87">
        <f t="shared" si="11"/>
        <v>-90</v>
      </c>
      <c r="L61" s="87">
        <f t="shared" si="11"/>
        <v>5670.85</v>
      </c>
      <c r="M61" s="87">
        <f t="shared" si="11"/>
        <v>951.6</v>
      </c>
      <c r="N61" s="100">
        <f t="shared" si="11"/>
        <v>25041.179999999997</v>
      </c>
      <c r="O61" s="101">
        <f t="shared" si="11"/>
        <v>21388.559999999994</v>
      </c>
      <c r="R61" s="71"/>
      <c r="S61" s="3"/>
      <c r="T61" s="3"/>
    </row>
    <row r="62" spans="1:20" s="9" customFormat="1" ht="12.75" customHeight="1">
      <c r="A62" s="35"/>
      <c r="B62" s="102"/>
      <c r="C62" s="158"/>
      <c r="D62" s="107"/>
      <c r="E62" s="108"/>
      <c r="F62" s="159"/>
      <c r="G62" s="107"/>
      <c r="H62" s="108"/>
      <c r="I62" s="109"/>
      <c r="J62" s="110"/>
      <c r="K62" s="107"/>
      <c r="L62" s="107"/>
      <c r="M62" s="107"/>
      <c r="N62" s="160"/>
      <c r="O62" s="115"/>
      <c r="R62" s="71"/>
      <c r="S62" s="3"/>
      <c r="T62" s="3"/>
    </row>
    <row r="63" spans="1:18" ht="14.25" customHeight="1">
      <c r="A63" s="35"/>
      <c r="B63" s="85"/>
      <c r="C63" s="86"/>
      <c r="D63" s="87"/>
      <c r="E63" s="88"/>
      <c r="F63" s="89"/>
      <c r="G63" s="87"/>
      <c r="H63" s="88"/>
      <c r="I63" s="90"/>
      <c r="J63" s="91"/>
      <c r="K63" s="87"/>
      <c r="L63" s="87"/>
      <c r="M63" s="87"/>
      <c r="N63" s="92"/>
      <c r="O63" s="93"/>
      <c r="R63" s="71"/>
    </row>
    <row r="64" spans="1:18" ht="12.75" customHeight="1">
      <c r="A64" s="116"/>
      <c r="B64" s="117"/>
      <c r="C64" s="161"/>
      <c r="D64" s="119"/>
      <c r="E64" s="120"/>
      <c r="F64" s="162"/>
      <c r="G64" s="119"/>
      <c r="H64" s="120"/>
      <c r="I64" s="121"/>
      <c r="J64" s="122"/>
      <c r="K64" s="119"/>
      <c r="L64" s="119"/>
      <c r="M64" s="119"/>
      <c r="N64" s="163"/>
      <c r="O64" s="164"/>
      <c r="R64" s="71"/>
    </row>
    <row r="65" spans="18:20" ht="12.75" customHeight="1">
      <c r="R65" s="71"/>
      <c r="S65" s="9"/>
      <c r="T65" s="9"/>
    </row>
    <row r="66" spans="18:20" ht="12.75" customHeight="1">
      <c r="R66" s="71"/>
      <c r="S66" s="9"/>
      <c r="T66" s="9"/>
    </row>
    <row r="67" spans="18:20" ht="12.75" customHeight="1">
      <c r="R67" s="9"/>
      <c r="S67" s="9"/>
      <c r="T67" s="209"/>
    </row>
    <row r="71" ht="14.25" customHeight="1"/>
    <row r="72" ht="14.25" customHeight="1"/>
  </sheetData>
  <sheetProtection selectLockedCells="1" selectUnlockedCells="1"/>
  <mergeCells count="16">
    <mergeCell ref="A1:O1"/>
    <mergeCell ref="A3:O3"/>
    <mergeCell ref="A5:B5"/>
    <mergeCell ref="C5:I5"/>
    <mergeCell ref="J5:N5"/>
    <mergeCell ref="A6:A8"/>
    <mergeCell ref="B6:B8"/>
    <mergeCell ref="C6:E6"/>
    <mergeCell ref="F6:H6"/>
    <mergeCell ref="I6:I7"/>
    <mergeCell ref="J6:J7"/>
    <mergeCell ref="K6:K7"/>
    <mergeCell ref="L6:L7"/>
    <mergeCell ref="M6:M7"/>
    <mergeCell ref="N6:N7"/>
    <mergeCell ref="O6:O7"/>
  </mergeCells>
  <printOptions/>
  <pageMargins left="0.3597222222222222" right="0.24027777777777778" top="0.6298611111111111" bottom="0.7902777777777777" header="0.5118055555555555" footer="0.5118055555555555"/>
  <pageSetup firstPageNumber="21" useFirstPageNumber="1" fitToHeight="1" fitToWidth="1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J32" sqref="J32"/>
    </sheetView>
  </sheetViews>
  <sheetFormatPr defaultColWidth="8.57421875" defaultRowHeight="12.75" customHeight="1"/>
  <cols>
    <col min="1" max="1" width="12.421875" style="3" customWidth="1"/>
    <col min="2" max="2" width="7.421875" style="3" customWidth="1"/>
    <col min="3" max="3" width="24.7109375" style="3" customWidth="1"/>
    <col min="4" max="4" width="11.421875" style="3" customWidth="1"/>
    <col min="5" max="5" width="17.421875" style="3" customWidth="1"/>
    <col min="6" max="6" width="12.7109375" style="3" customWidth="1"/>
    <col min="7" max="7" width="17.421875" style="3" customWidth="1"/>
    <col min="8" max="8" width="8.421875" style="3" customWidth="1"/>
    <col min="9" max="9" width="6.421875" style="3" customWidth="1"/>
    <col min="10" max="10" width="14.421875" style="3" customWidth="1"/>
    <col min="11" max="11" width="8.421875" style="3" customWidth="1"/>
    <col min="12" max="12" width="17.421875" style="3" customWidth="1"/>
    <col min="13" max="16384" width="8.421875" style="3" customWidth="1"/>
  </cols>
  <sheetData>
    <row r="1" spans="1:7" ht="16.5" customHeight="1">
      <c r="A1" s="165"/>
      <c r="B1" s="165"/>
      <c r="C1" s="166" t="s">
        <v>97</v>
      </c>
      <c r="D1" s="166"/>
      <c r="E1" s="166">
        <v>2021</v>
      </c>
      <c r="F1" s="165"/>
      <c r="G1" s="165"/>
    </row>
    <row r="2" spans="1:7" ht="16.5" customHeight="1">
      <c r="A2" s="165"/>
      <c r="B2" s="165"/>
      <c r="C2" s="165"/>
      <c r="D2" s="165"/>
      <c r="E2" s="165"/>
      <c r="F2" s="165"/>
      <c r="G2" s="165"/>
    </row>
    <row r="3" spans="1:7" ht="16.5" customHeight="1">
      <c r="A3" s="167"/>
      <c r="B3" s="168"/>
      <c r="C3" s="168"/>
      <c r="D3" s="168"/>
      <c r="E3" s="169"/>
      <c r="F3" s="169"/>
      <c r="G3" s="170"/>
    </row>
    <row r="4" spans="1:7" ht="16.5" customHeight="1" thickBot="1">
      <c r="A4" s="238" t="s">
        <v>98</v>
      </c>
      <c r="B4" s="238"/>
      <c r="C4" s="238"/>
      <c r="D4" s="238"/>
      <c r="E4" s="171"/>
      <c r="F4" s="171"/>
      <c r="G4" s="172">
        <f>'Conto del bilancio_Entrate_21'!O11</f>
        <v>30451.5</v>
      </c>
    </row>
    <row r="5" spans="1:7" ht="16.5" customHeight="1">
      <c r="A5" s="173"/>
      <c r="B5" s="174"/>
      <c r="C5" s="174"/>
      <c r="D5" s="174"/>
      <c r="E5" s="171"/>
      <c r="F5" s="171"/>
      <c r="G5" s="175"/>
    </row>
    <row r="6" spans="1:7" ht="16.5" customHeight="1">
      <c r="A6" s="173"/>
      <c r="B6" s="239"/>
      <c r="C6" s="174" t="s">
        <v>99</v>
      </c>
      <c r="D6" s="174"/>
      <c r="E6" s="177">
        <f>'Conto del bilancio_Entrate_21'!G35</f>
        <v>44710</v>
      </c>
      <c r="F6" s="171"/>
      <c r="G6" s="175"/>
    </row>
    <row r="7" spans="1:7" ht="16.5" customHeight="1" thickBot="1">
      <c r="A7" s="173" t="s">
        <v>100</v>
      </c>
      <c r="B7" s="239"/>
      <c r="C7" s="174" t="s">
        <v>101</v>
      </c>
      <c r="D7" s="174"/>
      <c r="E7" s="178">
        <f>'Conto del bilancio_Entrate_21'!L35</f>
        <v>720</v>
      </c>
      <c r="F7" s="171"/>
      <c r="G7" s="179">
        <f>E6+E7</f>
        <v>45430</v>
      </c>
    </row>
    <row r="8" spans="1:7" ht="16.5" customHeight="1">
      <c r="A8" s="173"/>
      <c r="B8" s="176"/>
      <c r="C8" s="174"/>
      <c r="D8" s="174"/>
      <c r="E8" s="171"/>
      <c r="F8" s="171"/>
      <c r="G8" s="175"/>
    </row>
    <row r="9" spans="1:7" ht="16.5" customHeight="1">
      <c r="A9" s="173"/>
      <c r="B9" s="174"/>
      <c r="C9" s="174" t="s">
        <v>99</v>
      </c>
      <c r="D9" s="174"/>
      <c r="E9" s="177">
        <f>'Conto del bilancio_Uscite_21'!G61</f>
        <v>15717.71</v>
      </c>
      <c r="F9" s="171"/>
      <c r="G9" s="175"/>
    </row>
    <row r="10" spans="1:7" ht="16.5" customHeight="1" thickBot="1">
      <c r="A10" s="173" t="s">
        <v>102</v>
      </c>
      <c r="B10" s="174"/>
      <c r="C10" s="174" t="s">
        <v>101</v>
      </c>
      <c r="D10" s="174"/>
      <c r="E10" s="178">
        <f>'Conto del bilancio_Uscite_21'!L61</f>
        <v>5670.85</v>
      </c>
      <c r="F10" s="171"/>
      <c r="G10" s="179">
        <f>E9+E10</f>
        <v>21388.559999999998</v>
      </c>
    </row>
    <row r="11" spans="1:7" ht="16.5" customHeight="1">
      <c r="A11" s="173"/>
      <c r="B11" s="174"/>
      <c r="C11" s="174"/>
      <c r="D11" s="174"/>
      <c r="E11" s="171"/>
      <c r="F11" s="171"/>
      <c r="G11" s="175"/>
    </row>
    <row r="12" spans="1:7" ht="16.5" customHeight="1" thickBot="1">
      <c r="A12" s="240" t="s">
        <v>103</v>
      </c>
      <c r="B12" s="240"/>
      <c r="C12" s="240"/>
      <c r="D12" s="174"/>
      <c r="E12" s="171"/>
      <c r="F12" s="171"/>
      <c r="G12" s="180">
        <f>G4+G7-G10</f>
        <v>54492.94</v>
      </c>
    </row>
    <row r="13" spans="1:7" ht="16.5" customHeight="1">
      <c r="A13" s="173"/>
      <c r="B13" s="174"/>
      <c r="C13" s="174"/>
      <c r="D13" s="174"/>
      <c r="E13" s="171"/>
      <c r="F13" s="171"/>
      <c r="G13" s="175"/>
    </row>
    <row r="14" spans="1:7" ht="16.5" customHeight="1">
      <c r="A14" s="173"/>
      <c r="B14" s="174"/>
      <c r="C14" s="174" t="s">
        <v>104</v>
      </c>
      <c r="D14" s="174"/>
      <c r="E14" s="177">
        <f>'Conto del bilancio_Entrate_21'!M35</f>
        <v>2340</v>
      </c>
      <c r="F14" s="171"/>
      <c r="G14" s="175"/>
    </row>
    <row r="15" spans="1:7" ht="16.5" customHeight="1" thickBot="1">
      <c r="A15" s="173" t="s">
        <v>105</v>
      </c>
      <c r="B15" s="174"/>
      <c r="C15" s="174" t="s">
        <v>106</v>
      </c>
      <c r="D15" s="174"/>
      <c r="E15" s="178">
        <f>'Conto del bilancio_Entrate_21'!H35</f>
        <v>13680</v>
      </c>
      <c r="F15" s="171"/>
      <c r="G15" s="179">
        <f>E14+E15</f>
        <v>16020</v>
      </c>
    </row>
    <row r="16" spans="1:7" ht="16.5" customHeight="1">
      <c r="A16" s="173"/>
      <c r="B16" s="174"/>
      <c r="C16" s="174"/>
      <c r="D16" s="174"/>
      <c r="E16" s="171"/>
      <c r="F16" s="171"/>
      <c r="G16" s="175"/>
    </row>
    <row r="17" spans="1:7" ht="16.5" customHeight="1">
      <c r="A17" s="173"/>
      <c r="B17" s="174"/>
      <c r="C17" s="174" t="s">
        <v>104</v>
      </c>
      <c r="D17" s="174"/>
      <c r="E17" s="177">
        <f>'Conto del bilancio_Uscite_21'!M61</f>
        <v>951.6</v>
      </c>
      <c r="F17" s="171"/>
      <c r="G17" s="175"/>
    </row>
    <row r="18" spans="1:7" ht="16.5" customHeight="1" thickBot="1">
      <c r="A18" s="173" t="s">
        <v>107</v>
      </c>
      <c r="B18" s="174"/>
      <c r="C18" s="174" t="s">
        <v>106</v>
      </c>
      <c r="D18" s="174"/>
      <c r="E18" s="178">
        <f>'Conto del bilancio_Uscite_21'!H61</f>
        <v>24089.579999999998</v>
      </c>
      <c r="F18" s="171"/>
      <c r="G18" s="179">
        <f>E17+E18</f>
        <v>25041.179999999997</v>
      </c>
    </row>
    <row r="19" spans="1:7" ht="16.5" customHeight="1">
      <c r="A19" s="173"/>
      <c r="B19" s="174"/>
      <c r="C19" s="174"/>
      <c r="D19" s="174"/>
      <c r="E19" s="171"/>
      <c r="F19" s="171"/>
      <c r="G19" s="175"/>
    </row>
    <row r="20" spans="1:7" ht="16.5" customHeight="1">
      <c r="A20" s="173"/>
      <c r="B20" s="174"/>
      <c r="C20" s="174"/>
      <c r="D20" s="174"/>
      <c r="E20" s="171"/>
      <c r="F20" s="171"/>
      <c r="G20" s="175"/>
    </row>
    <row r="21" spans="1:7" ht="16.5" customHeight="1" thickBot="1">
      <c r="A21" s="183" t="s">
        <v>108</v>
      </c>
      <c r="B21" s="239" t="s">
        <v>109</v>
      </c>
      <c r="C21" s="239"/>
      <c r="D21" s="239"/>
      <c r="E21" s="171"/>
      <c r="F21" s="184"/>
      <c r="G21" s="185">
        <f>G12+G15-G18</f>
        <v>45471.76000000001</v>
      </c>
    </row>
    <row r="22" spans="1:7" ht="16.5" customHeight="1" thickTop="1">
      <c r="A22" s="186" t="s">
        <v>110</v>
      </c>
      <c r="B22" s="187"/>
      <c r="C22" s="187"/>
      <c r="D22" s="187"/>
      <c r="E22" s="187"/>
      <c r="F22" s="187"/>
      <c r="G22" s="188"/>
    </row>
    <row r="23" spans="1:7" ht="16.5" customHeight="1">
      <c r="A23" s="165"/>
      <c r="B23" s="165"/>
      <c r="C23" s="165"/>
      <c r="D23" s="165"/>
      <c r="E23" s="165"/>
      <c r="F23" s="165"/>
      <c r="G23" s="165"/>
    </row>
    <row r="24" spans="1:7" ht="16.5" customHeight="1">
      <c r="A24" s="167" t="s">
        <v>111</v>
      </c>
      <c r="B24" s="190"/>
      <c r="C24" s="190"/>
      <c r="D24" s="190"/>
      <c r="E24" s="190"/>
      <c r="F24" s="191"/>
      <c r="G24" s="192"/>
    </row>
    <row r="25" spans="1:10" ht="16.5" customHeight="1">
      <c r="A25" s="173"/>
      <c r="B25" s="9"/>
      <c r="C25" s="9"/>
      <c r="D25" s="9"/>
      <c r="E25" s="9"/>
      <c r="F25" s="193"/>
      <c r="G25" s="194"/>
      <c r="J25" s="213"/>
    </row>
    <row r="26" spans="1:10" ht="16.5" customHeight="1">
      <c r="A26" s="195" t="s">
        <v>112</v>
      </c>
      <c r="B26" s="9"/>
      <c r="C26" s="9"/>
      <c r="D26" s="9"/>
      <c r="E26" s="9"/>
      <c r="F26" s="196"/>
      <c r="G26" s="194"/>
      <c r="J26" s="213"/>
    </row>
    <row r="27" spans="1:12" ht="16.5" customHeight="1">
      <c r="A27" s="173" t="s">
        <v>113</v>
      </c>
      <c r="B27" s="9"/>
      <c r="C27" s="9"/>
      <c r="D27" s="9"/>
      <c r="E27" s="9"/>
      <c r="F27" s="9"/>
      <c r="G27" s="197">
        <v>0</v>
      </c>
      <c r="J27" s="214"/>
      <c r="K27" s="182"/>
      <c r="L27" s="189"/>
    </row>
    <row r="28" spans="1:12" ht="16.5" customHeight="1">
      <c r="A28" s="173" t="s">
        <v>114</v>
      </c>
      <c r="B28" s="9"/>
      <c r="C28" s="9"/>
      <c r="D28" s="9"/>
      <c r="E28" s="9"/>
      <c r="F28" s="9"/>
      <c r="G28" s="197">
        <v>0</v>
      </c>
      <c r="J28" s="181"/>
      <c r="K28" s="182"/>
      <c r="L28" s="189"/>
    </row>
    <row r="29" spans="1:12" ht="16.5" customHeight="1">
      <c r="A29" s="173"/>
      <c r="B29" s="9"/>
      <c r="C29" s="9"/>
      <c r="D29" s="9"/>
      <c r="E29" s="9"/>
      <c r="F29" s="9"/>
      <c r="G29" s="198"/>
      <c r="J29" s="181"/>
      <c r="K29" s="182"/>
      <c r="L29" s="189"/>
    </row>
    <row r="30" spans="1:12" ht="16.5" customHeight="1">
      <c r="A30" s="199"/>
      <c r="B30" s="9"/>
      <c r="C30" s="9"/>
      <c r="D30" s="9"/>
      <c r="E30" s="174" t="s">
        <v>115</v>
      </c>
      <c r="F30" s="9"/>
      <c r="G30" s="200">
        <f>SUM(G27:G28)</f>
        <v>0</v>
      </c>
      <c r="J30" s="181"/>
      <c r="K30" s="182"/>
      <c r="L30" s="189"/>
    </row>
    <row r="31" spans="1:12" ht="16.5" customHeight="1">
      <c r="A31" s="199"/>
      <c r="B31" s="9"/>
      <c r="C31" s="9"/>
      <c r="D31" s="9"/>
      <c r="E31" s="174"/>
      <c r="F31" s="9"/>
      <c r="G31" s="201"/>
      <c r="J31" s="181"/>
      <c r="K31" s="182"/>
      <c r="L31" s="189"/>
    </row>
    <row r="32" spans="1:12" ht="16.5" customHeight="1">
      <c r="A32" s="195" t="s">
        <v>116</v>
      </c>
      <c r="B32" s="9"/>
      <c r="C32" s="9"/>
      <c r="D32" s="9"/>
      <c r="E32" s="9"/>
      <c r="F32" s="9"/>
      <c r="G32" s="194"/>
      <c r="J32" s="181"/>
      <c r="K32" s="182"/>
      <c r="L32" s="189"/>
    </row>
    <row r="33" spans="1:12" ht="16.5" customHeight="1">
      <c r="A33" s="173" t="s">
        <v>120</v>
      </c>
      <c r="B33" s="9"/>
      <c r="C33" s="9"/>
      <c r="D33" s="9"/>
      <c r="E33" s="9"/>
      <c r="F33" s="9"/>
      <c r="G33" s="212" t="s">
        <v>122</v>
      </c>
      <c r="J33" s="181"/>
      <c r="K33" s="182"/>
      <c r="L33" s="189"/>
    </row>
    <row r="34" spans="1:12" ht="16.5" customHeight="1">
      <c r="A34" s="173" t="s">
        <v>121</v>
      </c>
      <c r="B34" s="9"/>
      <c r="C34" s="9"/>
      <c r="D34" s="9"/>
      <c r="E34" s="9"/>
      <c r="F34" s="9"/>
      <c r="G34" s="202">
        <f>G21-G30</f>
        <v>45471.76000000001</v>
      </c>
      <c r="J34" s="181"/>
      <c r="K34" s="182"/>
      <c r="L34" s="182"/>
    </row>
    <row r="35" spans="1:12" ht="16.5" customHeight="1">
      <c r="A35" s="173"/>
      <c r="B35" s="9"/>
      <c r="C35" s="9"/>
      <c r="D35" s="9"/>
      <c r="E35" s="9"/>
      <c r="F35" s="9"/>
      <c r="G35" s="198"/>
      <c r="J35" s="181"/>
      <c r="K35" s="182"/>
      <c r="L35" s="182"/>
    </row>
    <row r="36" spans="1:12" ht="16.5" customHeight="1">
      <c r="A36" s="173"/>
      <c r="B36" s="9"/>
      <c r="C36" s="9"/>
      <c r="D36" s="9"/>
      <c r="E36" s="203" t="s">
        <v>117</v>
      </c>
      <c r="F36" s="204"/>
      <c r="G36" s="205">
        <f>SUM(G33:G34)</f>
        <v>45471.76000000001</v>
      </c>
      <c r="J36" s="181"/>
      <c r="K36" s="182"/>
      <c r="L36" s="182"/>
    </row>
    <row r="37" spans="1:12" ht="16.5" customHeight="1">
      <c r="A37" s="173"/>
      <c r="B37" s="9"/>
      <c r="C37" s="9"/>
      <c r="D37" s="9"/>
      <c r="E37" s="174"/>
      <c r="F37" s="9"/>
      <c r="G37" s="198"/>
      <c r="J37" s="181"/>
      <c r="K37" s="182"/>
      <c r="L37" s="182"/>
    </row>
    <row r="38" spans="1:12" ht="16.5" customHeight="1">
      <c r="A38" s="206" t="s">
        <v>118</v>
      </c>
      <c r="B38" s="207"/>
      <c r="C38" s="207"/>
      <c r="D38" s="207"/>
      <c r="E38" s="207"/>
      <c r="F38" s="207"/>
      <c r="G38" s="208">
        <f>G30+G36</f>
        <v>45471.76000000001</v>
      </c>
      <c r="J38" s="181"/>
      <c r="K38" s="182"/>
      <c r="L38" s="182"/>
    </row>
    <row r="39" spans="1:12" ht="16.5" customHeight="1">
      <c r="A39" s="168"/>
      <c r="B39" s="168"/>
      <c r="C39" s="168"/>
      <c r="D39" s="168"/>
      <c r="E39" s="168"/>
      <c r="F39" s="168"/>
      <c r="G39" s="196"/>
      <c r="J39" s="181"/>
      <c r="K39" s="182"/>
      <c r="L39" s="182"/>
    </row>
    <row r="40" ht="14.25" customHeight="1"/>
    <row r="41" ht="14.25" customHeight="1"/>
    <row r="45" ht="14.25" customHeight="1"/>
  </sheetData>
  <sheetProtection selectLockedCells="1" selectUnlockedCells="1"/>
  <mergeCells count="4">
    <mergeCell ref="A4:D4"/>
    <mergeCell ref="B6:B7"/>
    <mergeCell ref="A12:C12"/>
    <mergeCell ref="B21:D21"/>
  </mergeCells>
  <printOptions/>
  <pageMargins left="0.9798611111111111" right="0.9798611111111111" top="1.3798611111111112" bottom="0.9798611111111111" header="0.5118055555555555" footer="0.5118055555555555"/>
  <pageSetup firstPageNumber="22" useFirstPageNumber="1"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Antonio Stefanon</cp:lastModifiedBy>
  <cp:lastPrinted>2021-06-24T14:49:31Z</cp:lastPrinted>
  <dcterms:created xsi:type="dcterms:W3CDTF">2022-06-03T18:06:22Z</dcterms:created>
  <dcterms:modified xsi:type="dcterms:W3CDTF">2022-10-24T06:52:22Z</dcterms:modified>
  <cp:category/>
  <cp:version/>
  <cp:contentType/>
  <cp:contentStatus/>
</cp:coreProperties>
</file>